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192" windowHeight="7932" activeTab="0"/>
  </bookViews>
  <sheets>
    <sheet name="Cotton2013IRR" sheetId="1" r:id="rId1"/>
  </sheets>
  <definedNames>
    <definedName name="_xlnm.Print_Area" localSheetId="0">'Cotton2013IRR'!$A$1:$G$72</definedName>
  </definedNames>
  <calcPr fullCalcOnLoad="1"/>
</workbook>
</file>

<file path=xl/sharedStrings.xml><?xml version="1.0" encoding="utf-8"?>
<sst xmlns="http://schemas.openxmlformats.org/spreadsheetml/2006/main" count="176" uniqueCount="82">
  <si>
    <t/>
  </si>
  <si>
    <t>Estimated Costs Per Acre</t>
  </si>
  <si>
    <t>Following Recommended Management Practices</t>
  </si>
  <si>
    <t>Yield Goal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</si>
  <si>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</si>
  <si>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</si>
  <si>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</si>
  <si>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</si>
  <si>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</si>
  <si>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</si>
  <si>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</si>
  <si>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</si>
  <si>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</si>
  <si>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</si>
  <si>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</si>
  <si>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</t>
  </si>
  <si>
    <t>BAG</t>
  </si>
  <si>
    <t>_</t>
  </si>
  <si>
    <t>Seed Treatment</t>
  </si>
  <si>
    <t>Tech Fee (RF/BG2)</t>
  </si>
  <si>
    <t>Fertilizer</t>
  </si>
  <si>
    <t xml:space="preserve">  Nitrogen</t>
  </si>
  <si>
    <t>UNITS</t>
  </si>
  <si>
    <t xml:space="preserve">  Phosphate</t>
  </si>
  <si>
    <t xml:space="preserve">  Potash</t>
  </si>
  <si>
    <t>Micronutrients</t>
  </si>
  <si>
    <t>Lime (Prorated)</t>
  </si>
  <si>
    <t>TONS</t>
  </si>
  <si>
    <t>Herbicides</t>
  </si>
  <si>
    <t>ACRE</t>
  </si>
  <si>
    <t xml:space="preserve">     Post</t>
  </si>
  <si>
    <t xml:space="preserve">     Lay-By</t>
  </si>
  <si>
    <t>Insecticides</t>
  </si>
  <si>
    <t xml:space="preserve">     Planting</t>
  </si>
  <si>
    <t xml:space="preserve">     Early Season</t>
  </si>
  <si>
    <t xml:space="preserve">     Mid Season</t>
  </si>
  <si>
    <t xml:space="preserve">     Late Season</t>
  </si>
  <si>
    <t>Systemic Fungicides</t>
  </si>
  <si>
    <t>Growth Regulator</t>
  </si>
  <si>
    <t>OZ.</t>
  </si>
  <si>
    <t>Defol/Harvest Aid</t>
  </si>
  <si>
    <t>Consultant/Scouting Fee</t>
  </si>
  <si>
    <t>Irrigation</t>
  </si>
  <si>
    <t>AC/IN</t>
  </si>
  <si>
    <t>Crop Insurance</t>
  </si>
  <si>
    <t>Aerial Application</t>
  </si>
  <si>
    <t>Boll Weevil Eradication</t>
  </si>
  <si>
    <t>Cover Crop Establishment.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</si>
  <si>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</si>
  <si>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</si>
  <si>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</si>
  <si>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</si>
  <si>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</si>
  <si>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</si>
  <si>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</si>
  <si>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</si>
  <si>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</si>
  <si>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</si>
  <si>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</si>
  <si>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</si>
  <si>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</si>
  <si>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</si>
  <si>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</si>
  <si>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 xml:space="preserve">     Burndown/Planting</t>
  </si>
  <si>
    <t>(Approximate Range per Acre : $320 to $750)</t>
  </si>
  <si>
    <t>(Approximate Range per Acre : $90 to $300)</t>
  </si>
  <si>
    <t>(Approximate Range per Acre : $400 to $1050)</t>
  </si>
  <si>
    <t>COTTON IRRIGATED Ala Conventional Tillage - Enterprise Planning Budget Summary</t>
  </si>
  <si>
    <t>Classing/Promotion Fee</t>
  </si>
  <si>
    <t>BALE</t>
  </si>
  <si>
    <t>Cottonseed Credit</t>
  </si>
  <si>
    <t>Note: To customize this budget, you may change any numbers in blue.</t>
  </si>
  <si>
    <t>Pounds per Acre -Lint</t>
  </si>
  <si>
    <t>Cottonseed/Lint Ratio</t>
  </si>
  <si>
    <t xml:space="preserve">                                             AT VARYING YIELD AND PRICE LEVELS(1)</t>
  </si>
  <si>
    <t>Yld Lbs/acre</t>
  </si>
  <si>
    <t>-----------------------------------PRICE ($/LB)-------------------------------------------</t>
  </si>
  <si>
    <t>LB</t>
  </si>
  <si>
    <t>Gin/Whse.</t>
  </si>
  <si>
    <t>1  Production costs held constant except Gin/Whse, Classing/Promotion Fee, and Cottonseed Credit</t>
  </si>
  <si>
    <t xml:space="preserve">                                      NET RETURNS PER ACRE ABOVE SPECIFIED VARIABLE EXPENSES</t>
  </si>
  <si>
    <t>ALABAMA,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</si>
</sst>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0"/>
    <numFmt numFmtId="167" formatCode="&quot;$&quot;#,##0.00"/>
    <numFmt numFmtId="168" formatCode="&quot;$&quot;#,##0"/>
    <numFmt numFmtId="169" formatCode="0.00;[Red]0.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"/>
    <numFmt numFmtId="176" formatCode="0.00_);[Red]\(0.00\)"/>
    <numFmt numFmtId="177" formatCode="0_);[Red]\(0\)"/>
    <numFmt numFmtId="178" formatCode="0.0_)"/>
    <numFmt numFmtId="179" formatCode="0.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165" fontId="0" fillId="0" borderId="0" xfId="0" applyNumberFormat="1" applyFont="1" applyAlignment="1" applyProtection="1">
      <alignment horizontal="left"/>
      <protection/>
    </xf>
    <xf numFmtId="0" fontId="26" fillId="0" borderId="0" xfId="0" applyFont="1" applyAlignment="1" applyProtection="1">
      <alignment horizontal="right"/>
      <protection locked="0"/>
    </xf>
    <xf numFmtId="0" fontId="25" fillId="0" borderId="0" xfId="0" applyFont="1" applyBorder="1" applyAlignment="1">
      <alignment/>
    </xf>
    <xf numFmtId="0" fontId="26" fillId="0" borderId="0" xfId="0" applyFont="1" applyAlignment="1" applyProtection="1">
      <alignment horizontal="left"/>
      <protection locked="0"/>
    </xf>
    <xf numFmtId="164" fontId="27" fillId="0" borderId="0" xfId="0" applyNumberFormat="1" applyFont="1" applyBorder="1" applyAlignment="1" applyProtection="1">
      <alignment/>
      <protection locked="0"/>
    </xf>
    <xf numFmtId="164" fontId="25" fillId="0" borderId="0" xfId="0" applyNumberFormat="1" applyFont="1" applyBorder="1" applyAlignment="1" applyProtection="1">
      <alignment/>
      <protection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Alignment="1" applyProtection="1">
      <alignment/>
      <protection locked="0"/>
    </xf>
    <xf numFmtId="164" fontId="25" fillId="0" borderId="0" xfId="0" applyNumberFormat="1" applyFont="1" applyAlignment="1" applyProtection="1">
      <alignment/>
      <protection/>
    </xf>
    <xf numFmtId="2" fontId="27" fillId="0" borderId="0" xfId="0" applyNumberFormat="1" applyFont="1" applyAlignment="1" applyProtection="1">
      <alignment horizontal="right"/>
      <protection locked="0"/>
    </xf>
    <xf numFmtId="2" fontId="0" fillId="0" borderId="0" xfId="0" applyNumberFormat="1" applyFont="1" applyAlignment="1">
      <alignment/>
    </xf>
    <xf numFmtId="0" fontId="2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27" fillId="0" borderId="0" xfId="0" applyNumberFormat="1" applyFont="1" applyFill="1" applyAlignment="1" applyProtection="1">
      <alignment/>
      <protection locked="0"/>
    </xf>
    <xf numFmtId="166" fontId="27" fillId="0" borderId="0" xfId="0" applyNumberFormat="1" applyFont="1" applyAlignment="1" applyProtection="1">
      <alignment/>
      <protection locked="0"/>
    </xf>
    <xf numFmtId="164" fontId="25" fillId="0" borderId="10" xfId="0" applyNumberFormat="1" applyFont="1" applyBorder="1" applyAlignment="1" applyProtection="1">
      <alignment/>
      <protection/>
    </xf>
    <xf numFmtId="167" fontId="21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 locked="0"/>
    </xf>
    <xf numFmtId="164" fontId="25" fillId="0" borderId="0" xfId="0" applyNumberFormat="1" applyFont="1" applyBorder="1" applyAlignment="1" applyProtection="1" quotePrefix="1">
      <alignment/>
      <protection/>
    </xf>
    <xf numFmtId="164" fontId="25" fillId="0" borderId="0" xfId="0" applyNumberFormat="1" applyFont="1" applyAlignment="1" applyProtection="1">
      <alignment/>
      <protection locked="0"/>
    </xf>
    <xf numFmtId="164" fontId="21" fillId="0" borderId="0" xfId="0" applyNumberFormat="1" applyFont="1" applyAlignment="1" applyProtection="1">
      <alignment/>
      <protection/>
    </xf>
    <xf numFmtId="164" fontId="25" fillId="0" borderId="11" xfId="0" applyNumberFormat="1" applyFont="1" applyBorder="1" applyAlignment="1" applyProtection="1">
      <alignment/>
      <protection locked="0"/>
    </xf>
    <xf numFmtId="167" fontId="21" fillId="0" borderId="11" xfId="0" applyNumberFormat="1" applyFont="1" applyBorder="1" applyAlignment="1" applyProtection="1">
      <alignment/>
      <protection/>
    </xf>
    <xf numFmtId="0" fontId="29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164" fontId="23" fillId="0" borderId="0" xfId="0" applyNumberFormat="1" applyFont="1" applyBorder="1" applyAlignment="1" applyProtection="1">
      <alignment horizontal="center"/>
      <protection locked="0"/>
    </xf>
    <xf numFmtId="164" fontId="23" fillId="0" borderId="12" xfId="0" applyNumberFormat="1" applyFont="1" applyBorder="1" applyAlignment="1" applyProtection="1" quotePrefix="1">
      <alignment horizontal="left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64" fontId="23" fillId="0" borderId="14" xfId="0" applyNumberFormat="1" applyFont="1" applyBorder="1" applyAlignment="1" applyProtection="1">
      <alignment horizontal="center"/>
      <protection locked="0"/>
    </xf>
    <xf numFmtId="167" fontId="24" fillId="0" borderId="12" xfId="0" applyNumberFormat="1" applyFont="1" applyBorder="1" applyAlignment="1" applyProtection="1">
      <alignment horizontal="center"/>
      <protection locked="0"/>
    </xf>
    <xf numFmtId="167" fontId="24" fillId="0" borderId="11" xfId="0" applyNumberFormat="1" applyFont="1" applyBorder="1" applyAlignment="1" applyProtection="1">
      <alignment horizontal="center"/>
      <protection locked="0"/>
    </xf>
    <xf numFmtId="167" fontId="24" fillId="0" borderId="13" xfId="0" applyNumberFormat="1" applyFont="1" applyBorder="1" applyAlignment="1" applyProtection="1">
      <alignment horizontal="center"/>
      <protection locked="0"/>
    </xf>
    <xf numFmtId="3" fontId="24" fillId="0" borderId="15" xfId="0" applyNumberFormat="1" applyFont="1" applyBorder="1" applyAlignment="1" applyProtection="1">
      <alignment horizontal="center"/>
      <protection locked="0"/>
    </xf>
    <xf numFmtId="3" fontId="24" fillId="0" borderId="16" xfId="0" applyNumberFormat="1" applyFont="1" applyBorder="1" applyAlignment="1" applyProtection="1">
      <alignment horizontal="center"/>
      <protection locked="0"/>
    </xf>
    <xf numFmtId="3" fontId="24" fillId="0" borderId="17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31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25" fillId="0" borderId="0" xfId="0" applyNumberFormat="1" applyFont="1" applyBorder="1" applyAlignment="1" applyProtection="1">
      <alignment/>
      <protection locked="0"/>
    </xf>
    <xf numFmtId="164" fontId="25" fillId="0" borderId="0" xfId="0" applyNumberFormat="1" applyFont="1" applyBorder="1" applyAlignment="1" applyProtection="1" quotePrefix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fill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0" applyFont="1" applyAlignment="1" applyProtection="1" quotePrefix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165" fontId="23" fillId="0" borderId="10" xfId="0" applyNumberFormat="1" applyFont="1" applyBorder="1" applyAlignment="1" applyProtection="1">
      <alignment horizontal="left"/>
      <protection locked="0"/>
    </xf>
    <xf numFmtId="164" fontId="23" fillId="0" borderId="10" xfId="0" applyNumberFormat="1" applyFont="1" applyBorder="1" applyAlignment="1" applyProtection="1">
      <alignment horizontal="right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left"/>
      <protection locked="0"/>
    </xf>
    <xf numFmtId="0" fontId="25" fillId="0" borderId="0" xfId="0" applyFont="1" applyBorder="1" applyAlignment="1" applyProtection="1" quotePrefix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5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164" fontId="23" fillId="0" borderId="0" xfId="0" applyNumberFormat="1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164" fontId="25" fillId="0" borderId="0" xfId="0" applyNumberFormat="1" applyFont="1" applyAlignment="1" applyProtection="1">
      <alignment horizontal="right"/>
      <protection/>
    </xf>
    <xf numFmtId="167" fontId="0" fillId="0" borderId="18" xfId="0" applyNumberFormat="1" applyBorder="1" applyAlignment="1" applyProtection="1">
      <alignment horizontal="center"/>
      <protection/>
    </xf>
    <xf numFmtId="167" fontId="0" fillId="0" borderId="19" xfId="0" applyNumberFormat="1" applyBorder="1" applyAlignment="1" applyProtection="1">
      <alignment horizontal="center"/>
      <protection/>
    </xf>
    <xf numFmtId="167" fontId="0" fillId="0" borderId="20" xfId="0" applyNumberFormat="1" applyBorder="1" applyAlignment="1" applyProtection="1">
      <alignment horizontal="center"/>
      <protection/>
    </xf>
    <xf numFmtId="167" fontId="0" fillId="0" borderId="0" xfId="0" applyNumberFormat="1" applyBorder="1" applyAlignment="1" applyProtection="1">
      <alignment horizontal="center"/>
      <protection/>
    </xf>
    <xf numFmtId="167" fontId="0" fillId="0" borderId="21" xfId="0" applyNumberFormat="1" applyBorder="1" applyAlignment="1" applyProtection="1">
      <alignment horizontal="center"/>
      <protection/>
    </xf>
    <xf numFmtId="167" fontId="0" fillId="0" borderId="22" xfId="0" applyNumberFormat="1" applyBorder="1" applyAlignment="1" applyProtection="1">
      <alignment horizontal="center"/>
      <protection/>
    </xf>
    <xf numFmtId="167" fontId="0" fillId="0" borderId="10" xfId="0" applyNumberFormat="1" applyBorder="1" applyAlignment="1" applyProtection="1">
      <alignment horizontal="center"/>
      <protection/>
    </xf>
    <xf numFmtId="167" fontId="0" fillId="0" borderId="23" xfId="0" applyNumberFormat="1" applyBorder="1" applyAlignment="1" applyProtection="1">
      <alignment horizontal="center"/>
      <protection/>
    </xf>
    <xf numFmtId="3" fontId="24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25" fillId="0" borderId="0" xfId="0" applyFon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4" fontId="20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80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8.421875" style="0" customWidth="1"/>
    <col min="2" max="2" width="28.7109375" style="0" customWidth="1"/>
    <col min="3" max="3" width="8.8515625" style="0" customWidth="1"/>
    <col min="4" max="4" width="11.7109375" style="0" customWidth="1"/>
    <col min="5" max="5" width="12.8515625" style="0" customWidth="1"/>
    <col min="6" max="6" width="11.7109375" style="0" customWidth="1"/>
    <col min="7" max="7" width="14.140625" style="0" customWidth="1"/>
    <col min="8" max="8" width="7.7109375" style="0" customWidth="1"/>
    <col min="9" max="12" width="10.7109375" style="0" customWidth="1"/>
    <col min="13" max="14" width="9.7109375" style="0" customWidth="1"/>
    <col min="15" max="15" width="7.7109375" style="0" customWidth="1"/>
    <col min="16" max="26" width="9.7109375" style="0" customWidth="1"/>
    <col min="27" max="28" width="3.7109375" style="0" customWidth="1"/>
    <col min="29" max="29" width="15.7109375" style="0" customWidth="1"/>
    <col min="30" max="30" width="9.7109375" style="0" customWidth="1"/>
    <col min="31" max="37" width="7.7109375" style="0" customWidth="1"/>
    <col min="38" max="38" width="10.7109375" style="0" customWidth="1"/>
    <col min="39" max="39" width="1.7109375" style="0" customWidth="1"/>
    <col min="40" max="40" width="19.7109375" style="0" customWidth="1"/>
    <col min="41" max="41" width="9.7109375" style="0" customWidth="1"/>
  </cols>
  <sheetData>
    <row r="1" spans="1:47" ht="15">
      <c r="A1" s="51" t="s">
        <v>67</v>
      </c>
      <c r="B1" s="45"/>
      <c r="C1" s="46"/>
      <c r="D1" s="46"/>
      <c r="E1" s="52"/>
      <c r="F1" s="46"/>
      <c r="G1" s="46"/>
      <c r="H1" s="93"/>
      <c r="I1" s="93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ht="12.75">
      <c r="A2" s="53" t="s">
        <v>1</v>
      </c>
      <c r="B2" s="54"/>
      <c r="C2" s="4" t="s">
        <v>71</v>
      </c>
      <c r="D2" s="46"/>
      <c r="E2" s="46"/>
      <c r="F2" s="46"/>
      <c r="G2" s="46"/>
      <c r="H2" s="93"/>
      <c r="I2" s="93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0</v>
      </c>
      <c r="AO2" s="1"/>
      <c r="AP2" s="1"/>
      <c r="AQ2" s="1"/>
      <c r="AR2" s="1"/>
      <c r="AS2" s="1"/>
      <c r="AT2" s="1"/>
      <c r="AU2" s="1"/>
    </row>
    <row r="3" spans="1:47" ht="13.5">
      <c r="A3" s="53" t="s">
        <v>2</v>
      </c>
      <c r="B3" s="55"/>
      <c r="C3" s="55"/>
      <c r="D3" s="55"/>
      <c r="E3" s="56" t="s">
        <v>3</v>
      </c>
      <c r="F3" s="92">
        <v>1200</v>
      </c>
      <c r="G3" s="56" t="s">
        <v>72</v>
      </c>
      <c r="H3" s="55"/>
      <c r="I3" s="55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0</v>
      </c>
      <c r="AO3" s="1"/>
      <c r="AP3" s="1"/>
      <c r="AQ3" s="1"/>
      <c r="AR3" s="1"/>
      <c r="AS3" s="1"/>
      <c r="AT3" s="1"/>
      <c r="AU3" s="1"/>
    </row>
    <row r="4" spans="1:47" ht="13.5">
      <c r="A4" s="57" t="s">
        <v>81</v>
      </c>
      <c r="B4" s="58"/>
      <c r="C4" s="55"/>
      <c r="D4" s="59" t="s">
        <v>73</v>
      </c>
      <c r="E4" s="58"/>
      <c r="F4" s="60">
        <v>1.35</v>
      </c>
      <c r="G4" s="55"/>
      <c r="H4" s="55"/>
      <c r="I4" s="5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3.5">
      <c r="A5" s="57"/>
      <c r="B5" s="56" t="s">
        <v>4</v>
      </c>
      <c r="C5" s="55"/>
      <c r="D5" s="55"/>
      <c r="E5" s="55"/>
      <c r="F5" s="55"/>
      <c r="G5" s="55"/>
      <c r="H5" s="55"/>
      <c r="I5" s="55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O5" s="1"/>
      <c r="AP5" s="1"/>
      <c r="AQ5" s="1"/>
      <c r="AR5" s="1"/>
      <c r="AS5" s="1"/>
      <c r="AT5" s="1"/>
      <c r="AU5" s="1"/>
    </row>
    <row r="6" spans="1:47" ht="13.5">
      <c r="A6" s="45"/>
      <c r="B6" s="56" t="s">
        <v>5</v>
      </c>
      <c r="C6" s="55"/>
      <c r="D6" s="55"/>
      <c r="E6" s="45"/>
      <c r="F6" s="55"/>
      <c r="G6" s="55"/>
      <c r="H6" s="55"/>
      <c r="I6" s="55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0</v>
      </c>
      <c r="AO6" s="1"/>
      <c r="AP6" s="1"/>
      <c r="AQ6" s="1"/>
      <c r="AR6" s="1"/>
      <c r="AS6" s="1"/>
      <c r="AT6" s="1"/>
      <c r="AU6" s="1"/>
    </row>
    <row r="7" spans="1:47" ht="13.5">
      <c r="A7" s="55"/>
      <c r="B7" s="55"/>
      <c r="C7" s="56"/>
      <c r="D7" s="56"/>
      <c r="E7" s="61" t="s">
        <v>6</v>
      </c>
      <c r="F7" s="61" t="s">
        <v>7</v>
      </c>
      <c r="G7" s="62" t="s">
        <v>8</v>
      </c>
      <c r="H7" s="55"/>
      <c r="I7" s="55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3.5">
      <c r="A8" s="63" t="s">
        <v>0</v>
      </c>
      <c r="B8" s="56"/>
      <c r="C8" s="64" t="s">
        <v>9</v>
      </c>
      <c r="D8" s="65" t="s">
        <v>10</v>
      </c>
      <c r="E8" s="65" t="s">
        <v>11</v>
      </c>
      <c r="F8" s="65" t="s">
        <v>12</v>
      </c>
      <c r="G8" s="66" t="s">
        <v>13</v>
      </c>
      <c r="H8" s="55"/>
      <c r="I8" s="94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>
      <c r="A9" s="67"/>
      <c r="B9" s="68"/>
      <c r="C9" s="69"/>
      <c r="D9" s="10"/>
      <c r="E9" s="10"/>
      <c r="F9" s="49"/>
      <c r="G9" s="70"/>
      <c r="H9" s="55"/>
      <c r="I9" s="94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3.5">
      <c r="A10" s="51" t="s">
        <v>14</v>
      </c>
      <c r="B10" s="55"/>
      <c r="C10" s="55"/>
      <c r="D10" s="55"/>
      <c r="E10" s="55"/>
      <c r="F10" s="55"/>
      <c r="G10" s="55"/>
      <c r="H10" s="55"/>
      <c r="I10" s="55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0</v>
      </c>
      <c r="AO10" s="1"/>
      <c r="AP10" s="1"/>
      <c r="AQ10" s="1"/>
      <c r="AR10" s="1"/>
      <c r="AS10" s="1"/>
      <c r="AT10" s="1"/>
      <c r="AU10" s="1"/>
    </row>
    <row r="11" spans="1:47" ht="13.5">
      <c r="A11" s="55"/>
      <c r="B11" s="71" t="s">
        <v>15</v>
      </c>
      <c r="C11" s="72" t="s">
        <v>16</v>
      </c>
      <c r="D11" s="12">
        <v>0.133333</v>
      </c>
      <c r="E11" s="13">
        <v>510</v>
      </c>
      <c r="F11" s="14">
        <f>+D11*E11</f>
        <v>67.99983</v>
      </c>
      <c r="G11" s="70" t="s">
        <v>17</v>
      </c>
      <c r="H11" s="55"/>
      <c r="I11" s="55"/>
      <c r="J11" s="5"/>
      <c r="K11" s="5"/>
      <c r="L11" s="5">
        <v>1.2</v>
      </c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0</v>
      </c>
      <c r="AO11" s="1"/>
      <c r="AP11" s="1"/>
      <c r="AQ11" s="1"/>
      <c r="AR11" s="1"/>
      <c r="AS11" s="1"/>
      <c r="AT11" s="1"/>
      <c r="AU11" s="1"/>
    </row>
    <row r="12" spans="1:47" ht="13.5">
      <c r="A12" s="55"/>
      <c r="B12" s="71" t="s">
        <v>18</v>
      </c>
      <c r="C12" s="72" t="s">
        <v>16</v>
      </c>
      <c r="D12" s="12">
        <v>0</v>
      </c>
      <c r="E12" s="13">
        <v>17</v>
      </c>
      <c r="F12" s="14">
        <f>+D12*E12</f>
        <v>0</v>
      </c>
      <c r="G12" s="70" t="s">
        <v>17</v>
      </c>
      <c r="H12" s="55"/>
      <c r="I12" s="45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3.5">
      <c r="A13" s="55"/>
      <c r="B13" s="71" t="s">
        <v>19</v>
      </c>
      <c r="C13" s="72" t="s">
        <v>16</v>
      </c>
      <c r="D13" s="12">
        <v>0</v>
      </c>
      <c r="E13" s="13">
        <v>0</v>
      </c>
      <c r="F13" s="14">
        <f>+D13*E13</f>
        <v>0</v>
      </c>
      <c r="G13" s="70" t="s">
        <v>17</v>
      </c>
      <c r="H13" s="55"/>
      <c r="I13" s="55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3.5">
      <c r="A14" s="55"/>
      <c r="B14" s="71" t="s">
        <v>20</v>
      </c>
      <c r="C14" s="45"/>
      <c r="D14" s="13"/>
      <c r="E14" s="13"/>
      <c r="F14" s="14"/>
      <c r="G14" s="45"/>
      <c r="H14" s="55"/>
      <c r="I14" s="55"/>
      <c r="J14" s="5"/>
      <c r="K14" s="5"/>
      <c r="L14" s="5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O14" s="1"/>
      <c r="AP14" s="1"/>
      <c r="AQ14" s="1"/>
      <c r="AR14" s="1"/>
      <c r="AS14" s="1"/>
      <c r="AT14" s="1"/>
      <c r="AU14" s="1"/>
    </row>
    <row r="15" spans="1:47" ht="13.5">
      <c r="A15" s="55"/>
      <c r="B15" s="71" t="s">
        <v>21</v>
      </c>
      <c r="C15" s="72" t="s">
        <v>22</v>
      </c>
      <c r="D15" s="15">
        <v>120</v>
      </c>
      <c r="E15" s="13">
        <v>0.72</v>
      </c>
      <c r="F15" s="14">
        <f>+D15*E15</f>
        <v>86.39999999999999</v>
      </c>
      <c r="G15" s="73" t="s">
        <v>17</v>
      </c>
      <c r="H15" s="55"/>
      <c r="I15" s="55"/>
      <c r="J15" s="5"/>
      <c r="K15" s="5"/>
      <c r="L15" s="5"/>
      <c r="M15" s="1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"/>
      <c r="AO15" s="1"/>
      <c r="AP15" s="1"/>
      <c r="AQ15" s="1"/>
      <c r="AR15" s="1"/>
      <c r="AS15" s="1"/>
      <c r="AT15" s="1"/>
      <c r="AU15" s="1"/>
    </row>
    <row r="16" spans="1:47" ht="13.5">
      <c r="A16" s="55"/>
      <c r="B16" s="71" t="s">
        <v>23</v>
      </c>
      <c r="C16" s="72" t="s">
        <v>22</v>
      </c>
      <c r="D16" s="15">
        <v>80</v>
      </c>
      <c r="E16" s="13">
        <v>0.55</v>
      </c>
      <c r="F16" s="14">
        <f>+D16*E16</f>
        <v>44</v>
      </c>
      <c r="G16" s="70" t="s">
        <v>17</v>
      </c>
      <c r="H16" s="55"/>
      <c r="I16" s="55"/>
      <c r="J16" s="5"/>
      <c r="K16" s="5"/>
      <c r="L16" s="5"/>
      <c r="M16" s="16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" t="s">
        <v>0</v>
      </c>
      <c r="AO16" s="1"/>
      <c r="AP16" s="1"/>
      <c r="AQ16" s="1"/>
      <c r="AR16" s="1"/>
      <c r="AS16" s="1"/>
      <c r="AT16" s="1"/>
      <c r="AU16" s="1"/>
    </row>
    <row r="17" spans="1:47" ht="13.5">
      <c r="A17" s="55"/>
      <c r="B17" s="71" t="s">
        <v>24</v>
      </c>
      <c r="C17" s="72" t="s">
        <v>22</v>
      </c>
      <c r="D17" s="15">
        <v>80</v>
      </c>
      <c r="E17" s="13">
        <v>0.55</v>
      </c>
      <c r="F17" s="14">
        <f>+D17*E17</f>
        <v>44</v>
      </c>
      <c r="G17" s="70" t="s">
        <v>17</v>
      </c>
      <c r="H17" s="55"/>
      <c r="I17" s="55"/>
      <c r="J17" s="5"/>
      <c r="K17" s="5"/>
      <c r="L17" s="5"/>
      <c r="M17" s="16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O17" s="1"/>
      <c r="AP17" s="1"/>
      <c r="AQ17" s="1"/>
      <c r="AR17" s="1"/>
      <c r="AS17" s="1"/>
      <c r="AT17" s="1"/>
      <c r="AU17" s="1"/>
    </row>
    <row r="18" spans="1:47" ht="13.5">
      <c r="A18" s="55"/>
      <c r="B18" s="71" t="s">
        <v>25</v>
      </c>
      <c r="C18" s="72" t="s">
        <v>29</v>
      </c>
      <c r="D18" s="12">
        <v>0</v>
      </c>
      <c r="E18" s="13">
        <v>0</v>
      </c>
      <c r="F18" s="14">
        <f>+D18*E18</f>
        <v>0</v>
      </c>
      <c r="G18" s="70" t="s">
        <v>17</v>
      </c>
      <c r="H18" s="55"/>
      <c r="I18" s="55"/>
      <c r="J18" s="5"/>
      <c r="K18" s="5"/>
      <c r="L18" s="5"/>
      <c r="M18" s="16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O18" s="1"/>
      <c r="AP18" s="1"/>
      <c r="AQ18" s="1"/>
      <c r="AR18" s="1"/>
      <c r="AS18" s="1"/>
      <c r="AT18" s="1"/>
      <c r="AU18" s="1"/>
    </row>
    <row r="19" spans="1:47" ht="13.5">
      <c r="A19" s="55"/>
      <c r="B19" s="71" t="s">
        <v>26</v>
      </c>
      <c r="C19" s="72" t="s">
        <v>27</v>
      </c>
      <c r="D19" s="12">
        <v>0.33</v>
      </c>
      <c r="E19" s="13">
        <v>35</v>
      </c>
      <c r="F19" s="14">
        <f>+D19*E19</f>
        <v>11.55</v>
      </c>
      <c r="G19" s="70" t="s">
        <v>17</v>
      </c>
      <c r="H19" s="55"/>
      <c r="I19" s="55"/>
      <c r="J19" s="5"/>
      <c r="K19" s="5"/>
      <c r="L19" s="5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" t="s">
        <v>0</v>
      </c>
      <c r="AO19" s="1"/>
      <c r="AP19" s="1"/>
      <c r="AQ19" s="1"/>
      <c r="AR19" s="1"/>
      <c r="AS19" s="1"/>
      <c r="AT19" s="1"/>
      <c r="AU19" s="1"/>
    </row>
    <row r="20" spans="1:47" ht="13.5">
      <c r="A20" s="55"/>
      <c r="B20" s="71" t="s">
        <v>28</v>
      </c>
      <c r="C20" s="45"/>
      <c r="D20" s="17"/>
      <c r="E20" s="17"/>
      <c r="F20" s="18"/>
      <c r="G20" s="45"/>
      <c r="H20" s="55"/>
      <c r="I20" s="55"/>
      <c r="J20" s="5"/>
      <c r="K20" s="5"/>
      <c r="L20" s="5"/>
      <c r="M20" s="1"/>
      <c r="N20" s="1"/>
      <c r="O20" s="6"/>
      <c r="R20" s="1"/>
      <c r="S20" s="1"/>
      <c r="T20" s="1"/>
      <c r="U20" s="1"/>
      <c r="V20" s="1"/>
      <c r="W20" s="1"/>
      <c r="X20" s="1"/>
      <c r="Y20" s="1"/>
      <c r="Z20" s="3" t="s">
        <v>0</v>
      </c>
      <c r="AO20" s="1"/>
      <c r="AP20" s="1"/>
      <c r="AQ20" s="1"/>
      <c r="AR20" s="1"/>
      <c r="AS20" s="1"/>
      <c r="AT20" s="1"/>
      <c r="AU20" s="1"/>
    </row>
    <row r="21" spans="1:47" ht="13.5">
      <c r="A21" s="55"/>
      <c r="B21" s="71" t="s">
        <v>63</v>
      </c>
      <c r="C21" s="72" t="s">
        <v>29</v>
      </c>
      <c r="D21" s="12">
        <v>1</v>
      </c>
      <c r="E21" s="13">
        <v>12</v>
      </c>
      <c r="F21" s="14">
        <f>+D21*E21</f>
        <v>12</v>
      </c>
      <c r="G21" s="70" t="s">
        <v>17</v>
      </c>
      <c r="H21" s="55"/>
      <c r="I21" s="55"/>
      <c r="J21" s="5"/>
      <c r="K21" s="5"/>
      <c r="L21" s="5"/>
      <c r="M21" s="1"/>
      <c r="N21" s="1"/>
      <c r="O21" s="6"/>
      <c r="R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ht="13.5">
      <c r="A22" s="55"/>
      <c r="B22" s="71" t="s">
        <v>30</v>
      </c>
      <c r="C22" s="72" t="s">
        <v>29</v>
      </c>
      <c r="D22" s="12">
        <v>1</v>
      </c>
      <c r="E22" s="13">
        <v>22</v>
      </c>
      <c r="F22" s="14">
        <f>+D22*E22</f>
        <v>22</v>
      </c>
      <c r="G22" s="70" t="s">
        <v>17</v>
      </c>
      <c r="H22" s="55"/>
      <c r="I22" s="55"/>
      <c r="J22" s="5"/>
      <c r="K22" s="5"/>
      <c r="L22" s="5"/>
      <c r="M22" s="1"/>
      <c r="N22" s="1"/>
      <c r="O22" s="6"/>
      <c r="R22" s="1"/>
      <c r="S22" s="1"/>
      <c r="T22" s="1"/>
      <c r="U22" s="1"/>
      <c r="V22" s="1"/>
      <c r="W22" s="1"/>
      <c r="X22" s="1"/>
      <c r="Y22" s="1"/>
      <c r="Z22" s="3"/>
      <c r="AO22" s="1"/>
      <c r="AP22" s="1"/>
      <c r="AQ22" s="1"/>
      <c r="AR22" s="1"/>
      <c r="AS22" s="1"/>
      <c r="AT22" s="1"/>
      <c r="AU22" s="1"/>
    </row>
    <row r="23" spans="1:47" ht="13.5">
      <c r="A23" s="55"/>
      <c r="B23" s="71" t="s">
        <v>31</v>
      </c>
      <c r="C23" s="72" t="s">
        <v>29</v>
      </c>
      <c r="D23" s="12">
        <v>1</v>
      </c>
      <c r="E23" s="13">
        <v>15</v>
      </c>
      <c r="F23" s="14">
        <f>+D23*E23</f>
        <v>15</v>
      </c>
      <c r="G23" s="70" t="s">
        <v>17</v>
      </c>
      <c r="H23" s="55"/>
      <c r="I23" s="55"/>
      <c r="J23" s="5"/>
      <c r="K23" s="5"/>
      <c r="L23" s="5"/>
      <c r="M23" s="1"/>
      <c r="N23" s="1"/>
      <c r="O23" s="6"/>
      <c r="R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3.5">
      <c r="A24" s="55"/>
      <c r="B24" s="71" t="s">
        <v>32</v>
      </c>
      <c r="C24" s="45"/>
      <c r="D24" s="17"/>
      <c r="E24" s="17"/>
      <c r="F24" s="18"/>
      <c r="G24" s="45"/>
      <c r="H24" s="55"/>
      <c r="I24" s="55"/>
      <c r="J24" s="5"/>
      <c r="K24" s="5"/>
      <c r="L24" s="5"/>
      <c r="M24" s="1"/>
      <c r="N24" s="2"/>
      <c r="O24" s="1"/>
      <c r="R24" s="1"/>
      <c r="S24" s="1"/>
      <c r="T24" s="1"/>
      <c r="U24" s="1"/>
      <c r="V24" s="1"/>
      <c r="W24" s="1"/>
      <c r="X24" s="1"/>
      <c r="Y24" s="1"/>
      <c r="Z24" s="3" t="s">
        <v>0</v>
      </c>
      <c r="AO24" s="1"/>
      <c r="AP24" s="1"/>
      <c r="AQ24" s="1"/>
      <c r="AR24" s="1"/>
      <c r="AS24" s="1"/>
      <c r="AT24" s="1"/>
      <c r="AU24" s="1"/>
    </row>
    <row r="25" spans="1:47" ht="13.5">
      <c r="A25" s="55"/>
      <c r="B25" s="71" t="s">
        <v>33</v>
      </c>
      <c r="C25" s="72" t="s">
        <v>29</v>
      </c>
      <c r="D25" s="12">
        <v>0</v>
      </c>
      <c r="E25" s="13">
        <v>0</v>
      </c>
      <c r="F25" s="14">
        <f aca="true" t="shared" si="0" ref="F25:F30">+D25*E25</f>
        <v>0</v>
      </c>
      <c r="G25" s="70" t="s">
        <v>17</v>
      </c>
      <c r="H25" s="55"/>
      <c r="I25" s="55"/>
      <c r="J25" s="5"/>
      <c r="K25" s="5"/>
      <c r="L25" s="5"/>
      <c r="M25" s="1"/>
      <c r="N25" s="2"/>
      <c r="O25" s="1"/>
      <c r="R25" s="1"/>
      <c r="S25" s="1"/>
      <c r="T25" s="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3.5">
      <c r="A26" s="55"/>
      <c r="B26" s="71" t="s">
        <v>34</v>
      </c>
      <c r="C26" s="72" t="s">
        <v>29</v>
      </c>
      <c r="D26" s="12">
        <v>1</v>
      </c>
      <c r="E26" s="13">
        <v>10</v>
      </c>
      <c r="F26" s="14">
        <f t="shared" si="0"/>
        <v>10</v>
      </c>
      <c r="G26" s="70" t="s">
        <v>17</v>
      </c>
      <c r="H26" s="55"/>
      <c r="I26" s="55"/>
      <c r="J26" s="5"/>
      <c r="K26" s="5"/>
      <c r="L26" s="5"/>
      <c r="M26" s="1"/>
      <c r="N26" s="2"/>
      <c r="O26" s="1"/>
      <c r="R26" s="1"/>
      <c r="S26" s="1"/>
      <c r="T26" s="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3.5">
      <c r="A27" s="55"/>
      <c r="B27" s="71" t="s">
        <v>35</v>
      </c>
      <c r="C27" s="72" t="s">
        <v>29</v>
      </c>
      <c r="D27" s="12">
        <v>1</v>
      </c>
      <c r="E27" s="19">
        <v>7</v>
      </c>
      <c r="F27" s="14">
        <f t="shared" si="0"/>
        <v>7</v>
      </c>
      <c r="G27" s="70" t="s">
        <v>17</v>
      </c>
      <c r="H27" s="55"/>
      <c r="I27" s="55"/>
      <c r="J27" s="5"/>
      <c r="K27" s="5"/>
      <c r="L27" s="5"/>
      <c r="M27" s="1"/>
      <c r="N27" s="2"/>
      <c r="O27" s="1"/>
      <c r="R27" s="1"/>
      <c r="S27" s="1"/>
      <c r="T27" s="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3.5">
      <c r="A28" s="55"/>
      <c r="B28" s="71" t="s">
        <v>36</v>
      </c>
      <c r="C28" s="72" t="s">
        <v>29</v>
      </c>
      <c r="D28" s="12">
        <v>1</v>
      </c>
      <c r="E28" s="19">
        <v>10</v>
      </c>
      <c r="F28" s="14">
        <f t="shared" si="0"/>
        <v>10</v>
      </c>
      <c r="G28" s="70" t="s">
        <v>17</v>
      </c>
      <c r="H28" s="55"/>
      <c r="I28" s="55"/>
      <c r="J28" s="5"/>
      <c r="K28" s="5"/>
      <c r="L28" s="5"/>
      <c r="M28" s="1"/>
      <c r="N28" s="2"/>
      <c r="O28" s="1"/>
      <c r="R28" s="1"/>
      <c r="S28" s="1"/>
      <c r="T28" s="1"/>
      <c r="U28" s="1"/>
      <c r="V28" s="1"/>
      <c r="W28" s="1"/>
      <c r="X28" s="1"/>
      <c r="Y28" s="1"/>
      <c r="Z28" s="3"/>
      <c r="AO28" s="1"/>
      <c r="AP28" s="1"/>
      <c r="AQ28" s="1"/>
      <c r="AR28" s="1"/>
      <c r="AS28" s="1"/>
      <c r="AT28" s="1"/>
      <c r="AU28" s="1"/>
    </row>
    <row r="29" spans="1:47" ht="13.5">
      <c r="A29" s="55"/>
      <c r="B29" s="71" t="s">
        <v>37</v>
      </c>
      <c r="C29" s="72" t="s">
        <v>29</v>
      </c>
      <c r="D29" s="12">
        <v>0</v>
      </c>
      <c r="E29" s="19">
        <v>2</v>
      </c>
      <c r="F29" s="14">
        <f t="shared" si="0"/>
        <v>0</v>
      </c>
      <c r="G29" s="70" t="s">
        <v>17</v>
      </c>
      <c r="H29" s="55"/>
      <c r="I29" s="45"/>
      <c r="S29" s="1"/>
      <c r="T29" s="1"/>
      <c r="U29" s="1"/>
      <c r="V29" s="1"/>
      <c r="W29" s="1"/>
      <c r="X29" s="1"/>
      <c r="Y29" s="1"/>
      <c r="Z29" s="3" t="s">
        <v>0</v>
      </c>
      <c r="AO29" s="1"/>
      <c r="AP29" s="1"/>
      <c r="AQ29" s="1"/>
      <c r="AR29" s="1"/>
      <c r="AS29" s="1"/>
      <c r="AT29" s="1"/>
      <c r="AU29" s="1"/>
    </row>
    <row r="30" spans="1:47" ht="13.5">
      <c r="A30" s="55"/>
      <c r="B30" s="71" t="s">
        <v>38</v>
      </c>
      <c r="C30" s="72" t="s">
        <v>39</v>
      </c>
      <c r="D30" s="12">
        <v>16.67</v>
      </c>
      <c r="E30" s="19">
        <v>0.75</v>
      </c>
      <c r="F30" s="14">
        <f t="shared" si="0"/>
        <v>12.502500000000001</v>
      </c>
      <c r="G30" s="70" t="s">
        <v>17</v>
      </c>
      <c r="H30" s="55"/>
      <c r="I30" s="45"/>
      <c r="S30" s="1"/>
      <c r="T30" s="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3.5">
      <c r="A31" s="55"/>
      <c r="B31" s="71" t="s">
        <v>40</v>
      </c>
      <c r="C31" s="72" t="s">
        <v>29</v>
      </c>
      <c r="D31" s="12">
        <v>1</v>
      </c>
      <c r="E31" s="19">
        <v>13</v>
      </c>
      <c r="F31" s="14">
        <f aca="true" t="shared" si="1" ref="F31:F39">+D31*E31</f>
        <v>13</v>
      </c>
      <c r="G31" s="70" t="s">
        <v>17</v>
      </c>
      <c r="H31" s="55"/>
      <c r="I31" s="45"/>
      <c r="S31" s="1"/>
      <c r="T31" s="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3.5">
      <c r="A32" s="55"/>
      <c r="B32" s="74" t="s">
        <v>41</v>
      </c>
      <c r="C32" s="72" t="s">
        <v>29</v>
      </c>
      <c r="D32" s="12">
        <v>0</v>
      </c>
      <c r="E32" s="19">
        <v>6</v>
      </c>
      <c r="F32" s="14">
        <f t="shared" si="1"/>
        <v>0</v>
      </c>
      <c r="G32" s="70" t="s">
        <v>17</v>
      </c>
      <c r="H32" s="55"/>
      <c r="I32" s="45"/>
      <c r="R32" s="1"/>
      <c r="S32" s="1"/>
      <c r="T32" s="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3.5">
      <c r="A33" s="55"/>
      <c r="B33" s="71" t="s">
        <v>42</v>
      </c>
      <c r="C33" s="72" t="s">
        <v>43</v>
      </c>
      <c r="D33" s="12">
        <v>8</v>
      </c>
      <c r="E33" s="19">
        <v>12</v>
      </c>
      <c r="F33" s="14">
        <f t="shared" si="1"/>
        <v>96</v>
      </c>
      <c r="G33" s="70" t="s">
        <v>17</v>
      </c>
      <c r="H33" s="45"/>
      <c r="I33" s="45"/>
      <c r="R33" s="1"/>
      <c r="S33" s="1"/>
      <c r="T33" s="1"/>
      <c r="U33" s="1"/>
      <c r="V33" s="1"/>
      <c r="W33" s="1"/>
      <c r="X33" s="1"/>
      <c r="Y33" s="1"/>
      <c r="Z33" s="3" t="s">
        <v>0</v>
      </c>
      <c r="AO33" s="1"/>
      <c r="AP33" s="1"/>
      <c r="AQ33" s="1"/>
      <c r="AR33" s="1"/>
      <c r="AS33" s="1"/>
      <c r="AT33" s="1"/>
      <c r="AU33" s="1"/>
    </row>
    <row r="34" spans="1:47" ht="13.5">
      <c r="A34" s="55"/>
      <c r="B34" s="71" t="s">
        <v>44</v>
      </c>
      <c r="C34" s="72" t="s">
        <v>29</v>
      </c>
      <c r="D34" s="12">
        <v>1</v>
      </c>
      <c r="E34" s="19">
        <v>18</v>
      </c>
      <c r="F34" s="14">
        <f t="shared" si="1"/>
        <v>18</v>
      </c>
      <c r="G34" s="70" t="s">
        <v>17</v>
      </c>
      <c r="H34" s="55"/>
      <c r="I34" s="45"/>
      <c r="R34" s="1"/>
      <c r="S34" s="1"/>
      <c r="T34" s="1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3.5">
      <c r="A35" s="55"/>
      <c r="B35" s="71" t="s">
        <v>45</v>
      </c>
      <c r="C35" s="72" t="s">
        <v>29</v>
      </c>
      <c r="D35" s="12">
        <v>0</v>
      </c>
      <c r="E35" s="19">
        <v>9</v>
      </c>
      <c r="F35" s="14">
        <f t="shared" si="1"/>
        <v>0</v>
      </c>
      <c r="G35" s="70" t="s">
        <v>17</v>
      </c>
      <c r="H35" s="55"/>
      <c r="I35" s="45"/>
      <c r="R35" s="1"/>
      <c r="S35" s="1"/>
      <c r="T35" s="1"/>
      <c r="U35" s="1"/>
      <c r="V35" s="1"/>
      <c r="W35" s="1"/>
      <c r="X35" s="1"/>
      <c r="Y35" s="1"/>
      <c r="Z35" s="3"/>
      <c r="AO35" s="1"/>
      <c r="AP35" s="1"/>
      <c r="AQ35" s="1"/>
      <c r="AR35" s="1"/>
      <c r="AS35" s="1"/>
      <c r="AT35" s="1"/>
      <c r="AU35" s="1"/>
    </row>
    <row r="36" spans="1:47" ht="13.5">
      <c r="A36" s="55"/>
      <c r="B36" s="71" t="s">
        <v>46</v>
      </c>
      <c r="C36" s="72" t="s">
        <v>29</v>
      </c>
      <c r="D36" s="12">
        <v>1</v>
      </c>
      <c r="E36" s="19">
        <v>3</v>
      </c>
      <c r="F36" s="14">
        <f t="shared" si="1"/>
        <v>3</v>
      </c>
      <c r="G36" s="70" t="s">
        <v>17</v>
      </c>
      <c r="H36" s="55"/>
      <c r="I36" s="45"/>
      <c r="R36" s="1"/>
      <c r="S36" s="1"/>
      <c r="T36" s="1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3.5">
      <c r="A37" s="55"/>
      <c r="B37" s="71" t="s">
        <v>47</v>
      </c>
      <c r="C37" s="72" t="s">
        <v>29</v>
      </c>
      <c r="D37" s="12">
        <v>0</v>
      </c>
      <c r="E37" s="13">
        <v>25</v>
      </c>
      <c r="F37" s="14">
        <f t="shared" si="1"/>
        <v>0</v>
      </c>
      <c r="G37" s="70" t="s">
        <v>17</v>
      </c>
      <c r="H37" s="55"/>
      <c r="I37" s="45"/>
      <c r="R37" s="1"/>
      <c r="S37" s="1"/>
      <c r="T37" s="1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13.5">
      <c r="A38" s="55"/>
      <c r="B38" s="71" t="s">
        <v>48</v>
      </c>
      <c r="C38" s="72" t="s">
        <v>29</v>
      </c>
      <c r="D38" s="12">
        <v>0</v>
      </c>
      <c r="E38" s="13">
        <v>40</v>
      </c>
      <c r="F38" s="14">
        <f t="shared" si="1"/>
        <v>0</v>
      </c>
      <c r="G38" s="70" t="s">
        <v>17</v>
      </c>
      <c r="H38" s="55"/>
      <c r="I38" s="45"/>
      <c r="R38" s="1"/>
      <c r="S38" s="1"/>
      <c r="T38" s="1"/>
      <c r="U38" s="1"/>
      <c r="V38" s="1"/>
      <c r="W38" s="1"/>
      <c r="X38" s="1"/>
      <c r="Y38" s="1"/>
      <c r="Z38" s="3"/>
      <c r="AO38" s="1"/>
      <c r="AP38" s="1"/>
      <c r="AQ38" s="1"/>
      <c r="AR38" s="1"/>
      <c r="AS38" s="1"/>
      <c r="AT38" s="1"/>
      <c r="AU38" s="1"/>
    </row>
    <row r="39" spans="1:47" ht="13.5">
      <c r="A39" s="55"/>
      <c r="B39" s="71" t="s">
        <v>49</v>
      </c>
      <c r="C39" s="72" t="s">
        <v>50</v>
      </c>
      <c r="D39" s="12">
        <v>2.75</v>
      </c>
      <c r="E39" s="13">
        <v>11.25</v>
      </c>
      <c r="F39" s="14">
        <f t="shared" si="1"/>
        <v>30.9375</v>
      </c>
      <c r="G39" s="70" t="s">
        <v>17</v>
      </c>
      <c r="H39" s="55"/>
      <c r="I39" s="45"/>
      <c r="R39" s="1"/>
      <c r="S39" s="1"/>
      <c r="T39" s="1"/>
      <c r="U39" s="1"/>
      <c r="V39" s="1"/>
      <c r="W39" s="1"/>
      <c r="X39" s="1"/>
      <c r="Y39" s="1"/>
      <c r="Z39" s="3"/>
      <c r="AO39" s="1"/>
      <c r="AP39" s="1"/>
      <c r="AQ39" s="1"/>
      <c r="AR39" s="1"/>
      <c r="AS39" s="1"/>
      <c r="AT39" s="1"/>
      <c r="AU39" s="1"/>
    </row>
    <row r="40" spans="1:47" ht="13.5">
      <c r="A40" s="45"/>
      <c r="B40" s="71" t="s">
        <v>51</v>
      </c>
      <c r="C40" s="72" t="s">
        <v>29</v>
      </c>
      <c r="D40" s="12">
        <v>1</v>
      </c>
      <c r="E40" s="13">
        <v>72</v>
      </c>
      <c r="F40" s="14">
        <f>E40*D40</f>
        <v>72</v>
      </c>
      <c r="G40" s="70" t="s">
        <v>17</v>
      </c>
      <c r="H40" s="55"/>
      <c r="I40" s="45"/>
      <c r="R40" s="1"/>
      <c r="S40" s="1"/>
      <c r="T40" s="1"/>
      <c r="U40" s="1"/>
      <c r="V40" s="1"/>
      <c r="W40" s="1"/>
      <c r="X40" s="1"/>
      <c r="Y40" s="1"/>
      <c r="Z40" s="3"/>
      <c r="AO40" s="1"/>
      <c r="AP40" s="1"/>
      <c r="AQ40" s="1"/>
      <c r="AR40" s="1"/>
      <c r="AS40" s="1"/>
      <c r="AT40" s="1"/>
      <c r="AU40" s="1"/>
    </row>
    <row r="41" spans="1:47" ht="14.25" customHeight="1">
      <c r="A41" s="55"/>
      <c r="B41" s="71" t="s">
        <v>52</v>
      </c>
      <c r="C41" s="72" t="s">
        <v>53</v>
      </c>
      <c r="D41" s="11">
        <f>+(SUM(F11:F40))/2</f>
        <v>287.69491500000004</v>
      </c>
      <c r="E41" s="20">
        <v>0.065</v>
      </c>
      <c r="F41" s="14">
        <f>E41*D41</f>
        <v>18.700169475000003</v>
      </c>
      <c r="G41" s="70" t="s">
        <v>17</v>
      </c>
      <c r="H41" s="55"/>
      <c r="I41" s="45"/>
      <c r="R41" s="1"/>
      <c r="S41" s="1"/>
      <c r="T41" s="1"/>
      <c r="U41" s="1"/>
      <c r="V41" s="1"/>
      <c r="W41" s="1"/>
      <c r="X41" s="1"/>
      <c r="Y41" s="1"/>
      <c r="Z41" s="3" t="s">
        <v>0</v>
      </c>
      <c r="AO41" s="1"/>
      <c r="AP41" s="1"/>
      <c r="AQ41" s="1"/>
      <c r="AR41" s="1"/>
      <c r="AS41" s="1"/>
      <c r="AT41" s="1"/>
      <c r="AU41" s="1"/>
    </row>
    <row r="42" spans="1:47" ht="14.25" customHeight="1">
      <c r="A42" s="55"/>
      <c r="B42" s="71" t="s">
        <v>78</v>
      </c>
      <c r="C42" s="72" t="s">
        <v>77</v>
      </c>
      <c r="D42" s="83">
        <f>+F3</f>
        <v>1200</v>
      </c>
      <c r="E42" s="19">
        <v>0.1</v>
      </c>
      <c r="F42" s="14">
        <f>+D42*E42</f>
        <v>120</v>
      </c>
      <c r="G42" s="70" t="s">
        <v>17</v>
      </c>
      <c r="H42" s="55"/>
      <c r="I42" s="45"/>
      <c r="R42" s="1"/>
      <c r="S42" s="1"/>
      <c r="T42" s="1"/>
      <c r="U42" s="1"/>
      <c r="V42" s="1"/>
      <c r="W42" s="1"/>
      <c r="X42" s="1"/>
      <c r="Y42" s="1"/>
      <c r="Z42" s="3"/>
      <c r="AO42" s="1"/>
      <c r="AP42" s="1"/>
      <c r="AQ42" s="1"/>
      <c r="AR42" s="1"/>
      <c r="AS42" s="1"/>
      <c r="AT42" s="1"/>
      <c r="AU42" s="1"/>
    </row>
    <row r="43" spans="1:47" ht="14.25" customHeight="1">
      <c r="A43" s="55"/>
      <c r="B43" s="71" t="s">
        <v>68</v>
      </c>
      <c r="C43" s="72" t="s">
        <v>69</v>
      </c>
      <c r="D43" s="83">
        <f>+F3/480</f>
        <v>2.5</v>
      </c>
      <c r="E43" s="19">
        <v>3.1</v>
      </c>
      <c r="F43" s="14">
        <f>+D43*E43</f>
        <v>7.75</v>
      </c>
      <c r="G43" s="70" t="s">
        <v>17</v>
      </c>
      <c r="H43" s="55"/>
      <c r="I43" s="45"/>
      <c r="R43" s="1"/>
      <c r="S43" s="1"/>
      <c r="T43" s="1"/>
      <c r="U43" s="1"/>
      <c r="V43" s="1"/>
      <c r="W43" s="1"/>
      <c r="X43" s="1"/>
      <c r="Y43" s="1"/>
      <c r="Z43" s="3"/>
      <c r="AO43" s="1"/>
      <c r="AP43" s="1"/>
      <c r="AQ43" s="1"/>
      <c r="AR43" s="1"/>
      <c r="AS43" s="1"/>
      <c r="AT43" s="1"/>
      <c r="AU43" s="1"/>
    </row>
    <row r="44" spans="1:47" ht="14.25" customHeight="1">
      <c r="A44" s="55"/>
      <c r="B44" s="71" t="s">
        <v>70</v>
      </c>
      <c r="C44" s="72" t="s">
        <v>27</v>
      </c>
      <c r="D44" s="83">
        <f>(+F3*F4)/2000</f>
        <v>0.81</v>
      </c>
      <c r="E44" s="19">
        <v>120</v>
      </c>
      <c r="F44" s="21">
        <f>+D44*E44*-1</f>
        <v>-97.2</v>
      </c>
      <c r="G44" s="70" t="s">
        <v>17</v>
      </c>
      <c r="H44" s="55"/>
      <c r="I44" s="45"/>
      <c r="R44" s="1"/>
      <c r="S44" s="1"/>
      <c r="T44" s="1"/>
      <c r="U44" s="1"/>
      <c r="V44" s="1"/>
      <c r="W44" s="1"/>
      <c r="X44" s="1"/>
      <c r="Y44" s="1"/>
      <c r="Z44" s="3"/>
      <c r="AO44" s="1"/>
      <c r="AP44" s="1"/>
      <c r="AQ44" s="1"/>
      <c r="AR44" s="1"/>
      <c r="AS44" s="1"/>
      <c r="AT44" s="1"/>
      <c r="AU44" s="1"/>
    </row>
    <row r="45" spans="1:47" ht="8.25" customHeight="1">
      <c r="A45" s="55"/>
      <c r="B45" s="63"/>
      <c r="C45" s="75"/>
      <c r="D45" s="12"/>
      <c r="E45" s="13"/>
      <c r="F45" s="14"/>
      <c r="G45" s="70"/>
      <c r="H45" s="55"/>
      <c r="I45" s="45"/>
      <c r="R45" s="1"/>
      <c r="S45" s="1"/>
      <c r="T45" s="1"/>
      <c r="U45" s="1"/>
      <c r="V45" s="1"/>
      <c r="W45" s="1"/>
      <c r="X45" s="1"/>
      <c r="Y45" s="1"/>
      <c r="Z45" s="1"/>
      <c r="AO45" s="1"/>
      <c r="AP45" s="1"/>
      <c r="AQ45" s="1"/>
      <c r="AR45" s="1"/>
      <c r="AS45" s="1"/>
      <c r="AT45" s="1"/>
      <c r="AU45" s="1"/>
    </row>
    <row r="46" spans="1:47" ht="13.5">
      <c r="A46" s="51" t="s">
        <v>54</v>
      </c>
      <c r="B46" s="55"/>
      <c r="C46" s="55"/>
      <c r="D46" s="13"/>
      <c r="E46" s="13"/>
      <c r="F46" s="22">
        <f>SUM(F11:F44)</f>
        <v>624.6399994750001</v>
      </c>
      <c r="G46" s="70" t="s">
        <v>17</v>
      </c>
      <c r="H46" s="55"/>
      <c r="I46" s="45"/>
      <c r="R46" s="1"/>
      <c r="S46" s="1"/>
      <c r="T46" s="1"/>
      <c r="U46" s="1"/>
      <c r="V46" s="1"/>
      <c r="W46" s="1"/>
      <c r="X46" s="1"/>
      <c r="Y46" s="1"/>
      <c r="Z46" s="1"/>
      <c r="AO46" s="1"/>
      <c r="AP46" s="1"/>
      <c r="AQ46" s="1"/>
      <c r="AR46" s="1"/>
      <c r="AS46" s="1"/>
      <c r="AT46" s="1"/>
      <c r="AU46" s="1"/>
    </row>
    <row r="47" spans="1:47" ht="14.25" customHeight="1">
      <c r="A47" s="55"/>
      <c r="B47" s="23" t="s">
        <v>64</v>
      </c>
      <c r="C47" s="55"/>
      <c r="D47" s="17"/>
      <c r="E47" s="17"/>
      <c r="F47" s="24"/>
      <c r="G47" s="55"/>
      <c r="H47" s="55"/>
      <c r="I47" s="45"/>
      <c r="R47" s="1"/>
      <c r="S47" s="1"/>
      <c r="T47" s="1"/>
      <c r="U47" s="1"/>
      <c r="V47" s="1"/>
      <c r="W47" s="1"/>
      <c r="X47" s="1"/>
      <c r="Y47" s="1"/>
      <c r="Z47" s="3" t="s">
        <v>0</v>
      </c>
      <c r="AO47" s="1"/>
      <c r="AP47" s="1"/>
      <c r="AQ47" s="1"/>
      <c r="AR47" s="1"/>
      <c r="AS47" s="1"/>
      <c r="AT47" s="1"/>
      <c r="AU47" s="1"/>
    </row>
    <row r="48" spans="1:47" ht="13.5">
      <c r="A48" s="51" t="s">
        <v>55</v>
      </c>
      <c r="B48" s="55"/>
      <c r="C48" s="55"/>
      <c r="D48" s="13"/>
      <c r="E48" s="13"/>
      <c r="F48" s="14"/>
      <c r="G48" s="55"/>
      <c r="H48" s="55"/>
      <c r="I48" s="95"/>
      <c r="R48" s="1"/>
      <c r="S48" s="1"/>
      <c r="T48" s="1"/>
      <c r="U48" s="1"/>
      <c r="V48" s="1"/>
      <c r="W48" s="1"/>
      <c r="X48" s="1"/>
      <c r="Y48" s="1"/>
      <c r="Z48" s="3" t="s">
        <v>0</v>
      </c>
      <c r="AO48" s="1"/>
      <c r="AP48" s="1"/>
      <c r="AQ48" s="1"/>
      <c r="AR48" s="1"/>
      <c r="AS48" s="1"/>
      <c r="AT48" s="1"/>
      <c r="AU48" s="1"/>
    </row>
    <row r="49" spans="1:47" ht="13.5">
      <c r="A49" s="55"/>
      <c r="B49" s="71" t="s">
        <v>51</v>
      </c>
      <c r="C49" s="72" t="s">
        <v>29</v>
      </c>
      <c r="D49" s="13">
        <v>1</v>
      </c>
      <c r="E49" s="13">
        <v>92</v>
      </c>
      <c r="F49" s="14">
        <f>E49*D49</f>
        <v>92</v>
      </c>
      <c r="G49" s="70" t="s">
        <v>17</v>
      </c>
      <c r="H49" s="55"/>
      <c r="I49" s="95"/>
      <c r="R49" s="1"/>
      <c r="S49" s="1"/>
      <c r="T49" s="1"/>
      <c r="U49" s="1"/>
      <c r="V49" s="1"/>
      <c r="W49" s="1"/>
      <c r="X49" s="1"/>
      <c r="Y49" s="1"/>
      <c r="Z49" s="3" t="s">
        <v>0</v>
      </c>
      <c r="AO49" s="1"/>
      <c r="AP49" s="1"/>
      <c r="AQ49" s="1"/>
      <c r="AR49" s="1"/>
      <c r="AS49" s="1"/>
      <c r="AT49" s="1"/>
      <c r="AU49" s="1"/>
    </row>
    <row r="50" spans="1:47" ht="13.5">
      <c r="A50" s="55"/>
      <c r="B50" s="71" t="s">
        <v>42</v>
      </c>
      <c r="C50" s="72" t="s">
        <v>29</v>
      </c>
      <c r="D50" s="13">
        <v>1</v>
      </c>
      <c r="E50" s="13">
        <v>125</v>
      </c>
      <c r="F50" s="14">
        <f>E50*D50</f>
        <v>125</v>
      </c>
      <c r="G50" s="70" t="s">
        <v>17</v>
      </c>
      <c r="H50" s="55"/>
      <c r="I50" s="45"/>
      <c r="R50" s="1"/>
      <c r="S50" s="1"/>
      <c r="T50" s="1"/>
      <c r="U50" s="1"/>
      <c r="V50" s="1"/>
      <c r="W50" s="1"/>
      <c r="X50" s="1"/>
      <c r="Y50" s="1"/>
      <c r="Z50" s="3" t="s">
        <v>0</v>
      </c>
      <c r="AO50" s="1"/>
      <c r="AP50" s="1"/>
      <c r="AQ50" s="1"/>
      <c r="AR50" s="1"/>
      <c r="AS50" s="1"/>
      <c r="AT50" s="1"/>
      <c r="AU50" s="1"/>
    </row>
    <row r="51" spans="1:47" ht="13.5">
      <c r="A51" s="55"/>
      <c r="B51" s="71" t="s">
        <v>56</v>
      </c>
      <c r="C51" s="72" t="s">
        <v>29</v>
      </c>
      <c r="D51" s="13">
        <v>1</v>
      </c>
      <c r="E51" s="13">
        <v>0</v>
      </c>
      <c r="F51" s="14">
        <f>E51*D51</f>
        <v>0</v>
      </c>
      <c r="G51" s="70" t="s">
        <v>17</v>
      </c>
      <c r="H51" s="55"/>
      <c r="I51" s="45"/>
      <c r="R51" s="1"/>
      <c r="S51" s="1"/>
      <c r="T51" s="1"/>
      <c r="U51" s="1"/>
      <c r="V51" s="1"/>
      <c r="W51" s="1"/>
      <c r="X51" s="1"/>
      <c r="Y51" s="1"/>
      <c r="Z51" s="3"/>
      <c r="AO51" s="1"/>
      <c r="AP51" s="1"/>
      <c r="AQ51" s="1"/>
      <c r="AR51" s="1"/>
      <c r="AS51" s="1"/>
      <c r="AT51" s="1"/>
      <c r="AU51" s="1"/>
    </row>
    <row r="52" spans="1:47" ht="13.5">
      <c r="A52" s="55"/>
      <c r="B52" s="71" t="s">
        <v>57</v>
      </c>
      <c r="C52" s="72" t="s">
        <v>53</v>
      </c>
      <c r="D52" s="13">
        <f>+F46</f>
        <v>624.6399994750001</v>
      </c>
      <c r="E52" s="13">
        <v>0.08</v>
      </c>
      <c r="F52" s="14">
        <f>E52*D52</f>
        <v>49.97119995800001</v>
      </c>
      <c r="G52" s="70" t="s">
        <v>17</v>
      </c>
      <c r="H52" s="55"/>
      <c r="I52" s="45"/>
      <c r="R52" s="1"/>
      <c r="S52" s="1"/>
      <c r="T52" s="1"/>
      <c r="U52" s="1"/>
      <c r="V52" s="1"/>
      <c r="W52" s="1"/>
      <c r="X52" s="1"/>
      <c r="Y52" s="1"/>
      <c r="Z52" s="3" t="s">
        <v>0</v>
      </c>
      <c r="AO52" s="1"/>
      <c r="AP52" s="1"/>
      <c r="AQ52" s="1"/>
      <c r="AR52" s="1"/>
      <c r="AS52" s="1"/>
      <c r="AT52" s="1"/>
      <c r="AU52" s="1"/>
    </row>
    <row r="53" spans="1:47" ht="8.25" customHeight="1">
      <c r="A53" s="55"/>
      <c r="B53" s="55"/>
      <c r="C53" s="46"/>
      <c r="D53" s="25"/>
      <c r="E53" s="25"/>
      <c r="F53" s="14"/>
      <c r="G53" s="76"/>
      <c r="H53" s="55"/>
      <c r="I53" s="45"/>
      <c r="R53" s="1"/>
      <c r="S53" s="1"/>
      <c r="T53" s="1"/>
      <c r="U53" s="1"/>
      <c r="V53" s="1"/>
      <c r="W53" s="1"/>
      <c r="X53" s="1"/>
      <c r="Y53" s="1"/>
      <c r="Z53" s="3" t="s">
        <v>0</v>
      </c>
      <c r="AO53" s="1"/>
      <c r="AP53" s="1"/>
      <c r="AQ53" s="1"/>
      <c r="AR53" s="1"/>
      <c r="AS53" s="1"/>
      <c r="AT53" s="1"/>
      <c r="AU53" s="1"/>
    </row>
    <row r="54" spans="1:47" ht="13.5">
      <c r="A54" s="51" t="s">
        <v>58</v>
      </c>
      <c r="B54" s="55"/>
      <c r="C54" s="46"/>
      <c r="D54" s="25"/>
      <c r="E54" s="25"/>
      <c r="F54" s="26">
        <f>SUM(F49:F52)</f>
        <v>266.971199958</v>
      </c>
      <c r="G54" s="70" t="s">
        <v>17</v>
      </c>
      <c r="H54" s="55"/>
      <c r="I54" s="45"/>
      <c r="R54" s="1"/>
      <c r="S54" s="1"/>
      <c r="T54" s="1"/>
      <c r="U54" s="1"/>
      <c r="V54" s="1"/>
      <c r="W54" s="1"/>
      <c r="X54" s="1"/>
      <c r="Y54" s="1"/>
      <c r="Z54" s="1"/>
      <c r="AO54" s="1"/>
      <c r="AP54" s="1"/>
      <c r="AQ54" s="1"/>
      <c r="AR54" s="1"/>
      <c r="AS54" s="1"/>
      <c r="AT54" s="1"/>
      <c r="AU54" s="1"/>
    </row>
    <row r="55" spans="1:47" ht="13.5">
      <c r="A55" s="51"/>
      <c r="B55" s="23" t="s">
        <v>65</v>
      </c>
      <c r="C55" s="45"/>
      <c r="D55" s="45"/>
      <c r="E55" s="25"/>
      <c r="F55" s="14"/>
      <c r="G55" s="70"/>
      <c r="H55" s="55"/>
      <c r="I55" s="45"/>
      <c r="R55" s="1"/>
      <c r="S55" s="1"/>
      <c r="T55" s="1"/>
      <c r="U55" s="1"/>
      <c r="V55" s="1"/>
      <c r="W55" s="1"/>
      <c r="X55" s="1"/>
      <c r="Y55" s="1"/>
      <c r="Z55" s="1"/>
      <c r="AO55" s="1"/>
      <c r="AP55" s="1"/>
      <c r="AQ55" s="1"/>
      <c r="AR55" s="1"/>
      <c r="AS55" s="1"/>
      <c r="AT55" s="1"/>
      <c r="AU55" s="1"/>
    </row>
    <row r="56" spans="1:47" ht="14.25" customHeight="1">
      <c r="A56" s="77" t="s">
        <v>59</v>
      </c>
      <c r="B56" s="78"/>
      <c r="C56" s="78"/>
      <c r="D56" s="27"/>
      <c r="E56" s="27"/>
      <c r="F56" s="28">
        <f>F46+F54</f>
        <v>891.6111994330001</v>
      </c>
      <c r="G56" s="73" t="s">
        <v>17</v>
      </c>
      <c r="H56" s="94"/>
      <c r="I56" s="45"/>
      <c r="R56" s="1"/>
      <c r="S56" s="1"/>
      <c r="T56" s="1"/>
      <c r="U56" s="1"/>
      <c r="V56" s="1"/>
      <c r="W56" s="1"/>
      <c r="X56" s="1"/>
      <c r="Y56" s="1"/>
      <c r="Z56" s="1"/>
      <c r="AO56" s="1"/>
      <c r="AP56" s="1"/>
      <c r="AQ56" s="1"/>
      <c r="AR56" s="1"/>
      <c r="AS56" s="1"/>
      <c r="AT56" s="1"/>
      <c r="AU56" s="1"/>
    </row>
    <row r="57" spans="1:47" ht="14.25" customHeight="1">
      <c r="A57" s="45"/>
      <c r="B57" s="23" t="s">
        <v>66</v>
      </c>
      <c r="C57" s="79"/>
      <c r="D57" s="45"/>
      <c r="E57" s="46"/>
      <c r="F57" s="50"/>
      <c r="G57" s="80"/>
      <c r="H57" s="45"/>
      <c r="I57" s="45"/>
      <c r="R57" s="1"/>
      <c r="S57" s="1"/>
      <c r="T57" s="1"/>
      <c r="U57" s="1"/>
      <c r="V57" s="1"/>
      <c r="W57" s="1"/>
      <c r="X57" s="1"/>
      <c r="Y57" s="1"/>
      <c r="Z57" s="3" t="s">
        <v>0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3.5">
      <c r="A58" s="45"/>
      <c r="B58" s="53"/>
      <c r="C58" s="58"/>
      <c r="D58" s="58"/>
      <c r="E58" s="55"/>
      <c r="F58" s="55"/>
      <c r="G58" s="55"/>
      <c r="H58" s="45"/>
      <c r="I58" s="45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4.25" customHeight="1">
      <c r="A59" s="30"/>
      <c r="B59" s="53" t="s">
        <v>80</v>
      </c>
      <c r="C59" s="55"/>
      <c r="D59" s="55"/>
      <c r="E59" s="55"/>
      <c r="F59" s="55"/>
      <c r="G59" s="31"/>
      <c r="H59" s="45"/>
      <c r="I59" s="45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2.75">
      <c r="A60" s="30"/>
      <c r="B60" s="53" t="s">
        <v>74</v>
      </c>
      <c r="C60" s="30"/>
      <c r="D60" s="32"/>
      <c r="E60" s="32"/>
      <c r="F60" s="32"/>
      <c r="G60" s="30"/>
      <c r="H60" s="45"/>
      <c r="I60" s="45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4.25" customHeight="1">
      <c r="A61" s="30"/>
      <c r="B61" s="33"/>
      <c r="C61" s="34" t="s">
        <v>76</v>
      </c>
      <c r="D61" s="35"/>
      <c r="E61" s="36"/>
      <c r="F61" s="35"/>
      <c r="G61" s="37"/>
      <c r="H61" s="45"/>
      <c r="I61" s="45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4.25" customHeight="1">
      <c r="A62" s="30"/>
      <c r="B62" s="38" t="s">
        <v>75</v>
      </c>
      <c r="C62" s="39">
        <v>0.7</v>
      </c>
      <c r="D62" s="40">
        <v>0.75</v>
      </c>
      <c r="E62" s="40">
        <v>0.8</v>
      </c>
      <c r="F62" s="40">
        <v>0.85</v>
      </c>
      <c r="G62" s="41">
        <v>0.9</v>
      </c>
      <c r="H62" s="45"/>
      <c r="I62" s="45"/>
      <c r="M62" s="1"/>
      <c r="N62" s="2" t="s"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 t="s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5" customHeight="1">
      <c r="A63" s="30"/>
      <c r="B63" s="42">
        <v>900</v>
      </c>
      <c r="C63" s="84">
        <f>+(C$62*$B63)-(($F$46-$F$42-$F$43)+$F$44)-(($B63*$E$42)+(($B63/480)*$E$43))+((($B63*$F$4)/2000)*($E$44*-1))</f>
        <v>61.5975005249999</v>
      </c>
      <c r="D63" s="84">
        <f>+(D$62*$B63)-(($F$46-$F$42-$F$43)+$F$44)-(($B63*$E$42)+(($B63/480)*$E$43))+((($B63*$F$4)/2000)*($E$44*-1))</f>
        <v>106.5975005249999</v>
      </c>
      <c r="E63" s="84">
        <f aca="true" t="shared" si="2" ref="E63:G67">+(E$62*$B63)-(($F$46-$F$42-$F$43)+$F$44)-(($B63*$E$42)+(($B63/480)*$E$43))+((($B63*$F$4)/2000)*($E$44*-1))</f>
        <v>151.5975005249999</v>
      </c>
      <c r="F63" s="84">
        <f t="shared" si="2"/>
        <v>196.5975005249999</v>
      </c>
      <c r="G63" s="85">
        <f t="shared" si="2"/>
        <v>241.5975005249999</v>
      </c>
      <c r="H63" s="45"/>
      <c r="I63" s="95"/>
      <c r="M63" s="1"/>
      <c r="N63" s="2" t="s"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" t="s">
        <v>0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5" customHeight="1">
      <c r="A64" s="30"/>
      <c r="B64" s="43">
        <v>1000</v>
      </c>
      <c r="C64" s="86">
        <f aca="true" t="shared" si="3" ref="C64:D67">+(C$62*$B64)-(($F$46-$F$42-$F$43)+$F$44)-(($B64*$E$42)+(($B64/480)*$E$43))+((($B64*$F$4)/2000)*($E$44*-1))</f>
        <v>112.85166719166659</v>
      </c>
      <c r="D64" s="87">
        <f t="shared" si="3"/>
        <v>162.8516671916666</v>
      </c>
      <c r="E64" s="87">
        <f t="shared" si="2"/>
        <v>212.8516671916666</v>
      </c>
      <c r="F64" s="87">
        <f t="shared" si="2"/>
        <v>262.8516671916666</v>
      </c>
      <c r="G64" s="88">
        <f t="shared" si="2"/>
        <v>312.8516671916666</v>
      </c>
      <c r="H64" s="45"/>
      <c r="I64" s="95"/>
      <c r="M64" s="1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5" customHeight="1">
      <c r="A65" s="30"/>
      <c r="B65" s="43">
        <v>1100</v>
      </c>
      <c r="C65" s="86">
        <f t="shared" si="3"/>
        <v>164.1058338583332</v>
      </c>
      <c r="D65" s="87">
        <f t="shared" si="3"/>
        <v>219.1058338583332</v>
      </c>
      <c r="E65" s="87">
        <f t="shared" si="2"/>
        <v>274.1058338583332</v>
      </c>
      <c r="F65" s="87">
        <f t="shared" si="2"/>
        <v>329.10583385833314</v>
      </c>
      <c r="G65" s="88">
        <f t="shared" si="2"/>
        <v>384.10583385833314</v>
      </c>
      <c r="H65" s="45"/>
      <c r="I65" s="45"/>
      <c r="M65" s="1"/>
      <c r="N65" s="2" t="s"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" t="s">
        <v>0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5" customHeight="1">
      <c r="A66" s="30"/>
      <c r="B66" s="43">
        <v>1200</v>
      </c>
      <c r="C66" s="86">
        <f t="shared" si="3"/>
        <v>215.36000052499992</v>
      </c>
      <c r="D66" s="87">
        <f t="shared" si="3"/>
        <v>275.3600005249999</v>
      </c>
      <c r="E66" s="87">
        <f t="shared" si="2"/>
        <v>335.36000052499986</v>
      </c>
      <c r="F66" s="87">
        <f t="shared" si="2"/>
        <v>395.36000052499986</v>
      </c>
      <c r="G66" s="88">
        <f t="shared" si="2"/>
        <v>455.36000052499986</v>
      </c>
      <c r="H66" s="45"/>
      <c r="I66" s="45"/>
      <c r="M66" s="1"/>
      <c r="N66" s="2" t="s"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" t="s">
        <v>0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5" customHeight="1">
      <c r="A67" s="30"/>
      <c r="B67" s="44">
        <v>1300</v>
      </c>
      <c r="C67" s="89">
        <f t="shared" si="3"/>
        <v>266.61416719166647</v>
      </c>
      <c r="D67" s="90">
        <f t="shared" si="3"/>
        <v>331.61416719166647</v>
      </c>
      <c r="E67" s="90">
        <f t="shared" si="2"/>
        <v>396.61416719166647</v>
      </c>
      <c r="F67" s="90">
        <f t="shared" si="2"/>
        <v>461.61416719166647</v>
      </c>
      <c r="G67" s="91">
        <f t="shared" si="2"/>
        <v>526.6141671916664</v>
      </c>
      <c r="H67" s="45"/>
      <c r="I67" s="45"/>
      <c r="M67" s="1"/>
      <c r="N67" s="2" t="s"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" t="s">
        <v>0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7.25" customHeight="1">
      <c r="A68" s="47" t="s">
        <v>79</v>
      </c>
      <c r="B68" s="48"/>
      <c r="C68" s="48"/>
      <c r="D68" s="23"/>
      <c r="E68" s="46"/>
      <c r="F68" s="46"/>
      <c r="G68" s="45"/>
      <c r="H68" s="45"/>
      <c r="I68" s="4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6" customHeight="1">
      <c r="A69" s="81"/>
      <c r="B69" s="48"/>
      <c r="C69" s="48"/>
      <c r="D69" s="23"/>
      <c r="E69" s="46"/>
      <c r="F69" s="46"/>
      <c r="G69" s="45"/>
      <c r="H69" s="45"/>
      <c r="I69" s="45"/>
      <c r="M69" s="1"/>
      <c r="N69" s="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3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2.75">
      <c r="A70" s="82" t="s">
        <v>60</v>
      </c>
      <c r="B70" s="48"/>
      <c r="C70" s="48"/>
      <c r="D70" s="48"/>
      <c r="E70" s="45"/>
      <c r="F70" s="45"/>
      <c r="G70" s="45"/>
      <c r="H70" s="45"/>
      <c r="I70" s="45"/>
      <c r="AR70" s="1"/>
      <c r="AS70" s="1"/>
      <c r="AT70" s="1"/>
      <c r="AU70" s="1"/>
    </row>
    <row r="71" spans="1:9" ht="12.75">
      <c r="A71" s="82" t="s">
        <v>61</v>
      </c>
      <c r="B71" s="48"/>
      <c r="C71" s="48"/>
      <c r="D71" s="48"/>
      <c r="E71" s="45"/>
      <c r="F71" s="45"/>
      <c r="G71" s="45"/>
      <c r="H71" s="45"/>
      <c r="I71" s="45"/>
    </row>
    <row r="72" spans="1:9" ht="12.75">
      <c r="A72" s="82" t="s">
        <v>62</v>
      </c>
      <c r="B72" s="48"/>
      <c r="C72" s="48"/>
      <c r="D72" s="48"/>
      <c r="E72" s="45"/>
      <c r="F72" s="45"/>
      <c r="G72" s="45"/>
      <c r="H72" s="45"/>
      <c r="I72" s="45"/>
    </row>
    <row r="73" spans="1:9" ht="12.75">
      <c r="A73" s="96"/>
      <c r="B73" s="48"/>
      <c r="C73" s="48"/>
      <c r="D73" s="48"/>
      <c r="E73" s="45"/>
      <c r="F73" s="45"/>
      <c r="G73" s="45"/>
      <c r="H73" s="45"/>
      <c r="I73" s="45"/>
    </row>
    <row r="74" spans="1:9" ht="12.75">
      <c r="A74" s="96"/>
      <c r="B74" s="48"/>
      <c r="C74" s="48"/>
      <c r="D74" s="48"/>
      <c r="E74" s="45"/>
      <c r="F74" s="45"/>
      <c r="G74" s="45"/>
      <c r="H74" s="45"/>
      <c r="I74" s="45"/>
    </row>
    <row r="75" spans="1:9" ht="12.75">
      <c r="A75" s="96"/>
      <c r="B75" s="48"/>
      <c r="C75" s="48"/>
      <c r="D75" s="48"/>
      <c r="E75" s="45"/>
      <c r="F75" s="45"/>
      <c r="G75" s="45"/>
      <c r="H75" s="45"/>
      <c r="I75" s="45"/>
    </row>
    <row r="76" spans="1:9" ht="12.75">
      <c r="A76" s="45"/>
      <c r="B76" s="45"/>
      <c r="C76" s="45"/>
      <c r="D76" s="45"/>
      <c r="E76" s="45"/>
      <c r="F76" s="45"/>
      <c r="G76" s="45"/>
      <c r="H76" s="45"/>
      <c r="I76" s="45"/>
    </row>
    <row r="77" spans="1:9" ht="12.75">
      <c r="A77" s="45"/>
      <c r="B77" s="45"/>
      <c r="C77" s="45"/>
      <c r="D77" s="45"/>
      <c r="E77" s="45"/>
      <c r="F77" s="45"/>
      <c r="G77" s="45"/>
      <c r="H77" s="45"/>
      <c r="I77" s="45"/>
    </row>
    <row r="78" spans="1:9" ht="12.75">
      <c r="A78" s="45"/>
      <c r="B78" s="45"/>
      <c r="C78" s="45"/>
      <c r="D78" s="45"/>
      <c r="E78" s="45"/>
      <c r="F78" s="45"/>
      <c r="G78" s="45"/>
      <c r="H78" s="45"/>
      <c r="I78" s="45"/>
    </row>
    <row r="79" spans="1:9" ht="12.75">
      <c r="A79" s="45"/>
      <c r="B79" s="45"/>
      <c r="C79" s="45"/>
      <c r="D79" s="45"/>
      <c r="E79" s="45"/>
      <c r="F79" s="45"/>
      <c r="G79" s="45"/>
      <c r="H79" s="45"/>
      <c r="I79" s="45"/>
    </row>
    <row r="82" ht="13.5">
      <c r="A82" s="5"/>
    </row>
    <row r="83" ht="13.5">
      <c r="A83" s="5"/>
    </row>
    <row r="84" spans="44:47" ht="12.75">
      <c r="AR84" s="1"/>
      <c r="AS84" s="1"/>
      <c r="AT84" s="1"/>
      <c r="AU84" s="1"/>
    </row>
    <row r="85" spans="44:47" ht="12.75">
      <c r="AR85" s="1"/>
      <c r="AS85" s="1"/>
      <c r="AT85" s="1"/>
      <c r="AU85" s="1"/>
    </row>
    <row r="86" spans="44:47" ht="12.75">
      <c r="AR86" s="1"/>
      <c r="AS86" s="1"/>
      <c r="AT86" s="1"/>
      <c r="AU86" s="1"/>
    </row>
    <row r="87" spans="2:4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2:47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12.75">
      <c r="A90" s="2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12.75">
      <c r="A91" s="2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12.75">
      <c r="A92" s="2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  <row r="376" spans="1:4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</row>
    <row r="377" spans="1:4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</row>
    <row r="378" spans="1:4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</row>
    <row r="379" spans="1:4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</row>
    <row r="380" spans="1:4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</row>
  </sheetData>
  <sheetProtection sheet="1"/>
  <printOptions horizontalCentered="1" verticalCentered="1"/>
  <pageMargins left="0" right="0" top="0" bottom="0" header="0.02" footer="0.02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ACES, CoAg, AAES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W Runge</dc:creator>
  <cp:keywords/>
  <dc:description/>
  <cp:lastModifiedBy>Max Runge</cp:lastModifiedBy>
  <cp:lastPrinted>2011-03-09T21:41:32Z</cp:lastPrinted>
  <dcterms:created xsi:type="dcterms:W3CDTF">2010-03-12T14:27:14Z</dcterms:created>
  <dcterms:modified xsi:type="dcterms:W3CDTF">2013-07-12T15:41:50Z</dcterms:modified>
  <cp:category/>
  <cp:version/>
  <cp:contentType/>
  <cp:contentStatus/>
</cp:coreProperties>
</file>