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192" windowHeight="7932" activeTab="0"/>
  </bookViews>
  <sheets>
    <sheet name="Cotton2013NCon" sheetId="1" r:id="rId1"/>
  </sheets>
  <definedNames>
    <definedName name="_xlnm.Print_Area" localSheetId="0">'Cotton2013NCon'!$A$1:$H$72</definedName>
  </definedNames>
  <calcPr fullCalcOnLoad="1"/>
</workbook>
</file>

<file path=xl/sharedStrings.xml><?xml version="1.0" encoding="utf-8"?>
<sst xmlns="http://schemas.openxmlformats.org/spreadsheetml/2006/main" count="182" uniqueCount="83">
  <si>
    <t/>
  </si>
  <si>
    <t>Estimated Costs Per Acre</t>
  </si>
  <si>
    <t>Following Recommended Management Practices</t>
  </si>
  <si>
    <t>Yield Goal</t>
  </si>
  <si>
    <t>Pounds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</si>
  <si>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</si>
  <si>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</si>
  <si>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</si>
  <si>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</si>
  <si>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</si>
  <si>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</si>
  <si>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</si>
  <si>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</si>
  <si>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</si>
  <si>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</si>
  <si>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</si>
  <si>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Seed</t>
  </si>
  <si>
    <t>BAG</t>
  </si>
  <si>
    <t>_</t>
  </si>
  <si>
    <t>Seed Treatment</t>
  </si>
  <si>
    <t>Tech Fee (RF/BG2)</t>
  </si>
  <si>
    <t>Fertilizer</t>
  </si>
  <si>
    <t xml:space="preserve">  Nitrogen</t>
  </si>
  <si>
    <t>UNITS</t>
  </si>
  <si>
    <t xml:space="preserve">  Phosphate</t>
  </si>
  <si>
    <t xml:space="preserve">  Potash</t>
  </si>
  <si>
    <t>Micronutrients</t>
  </si>
  <si>
    <t>Lime (Prorated)</t>
  </si>
  <si>
    <t>TONS</t>
  </si>
  <si>
    <t>Herbicides</t>
  </si>
  <si>
    <t>ACRE</t>
  </si>
  <si>
    <t xml:space="preserve">     Post</t>
  </si>
  <si>
    <t xml:space="preserve">     Lay-By</t>
  </si>
  <si>
    <t>Insecticides</t>
  </si>
  <si>
    <t xml:space="preserve">     Planting</t>
  </si>
  <si>
    <t xml:space="preserve">     Early Season</t>
  </si>
  <si>
    <t xml:space="preserve">     Mid Season</t>
  </si>
  <si>
    <t xml:space="preserve">     Late Season</t>
  </si>
  <si>
    <t>Systemic Fungicides</t>
  </si>
  <si>
    <t>Growth Regulator</t>
  </si>
  <si>
    <t>OZ.</t>
  </si>
  <si>
    <t>Defol/Harvest Aid</t>
  </si>
  <si>
    <t>Consultant/Scouting Fee</t>
  </si>
  <si>
    <t>Irrigation</t>
  </si>
  <si>
    <t>AC/IN</t>
  </si>
  <si>
    <t>Crop Insurance</t>
  </si>
  <si>
    <t>Aerial Application</t>
  </si>
  <si>
    <t>Boll Weevil Eradication</t>
  </si>
  <si>
    <t>Cover Crop Establishment.</t>
  </si>
  <si>
    <t>Land Rent</t>
  </si>
  <si>
    <t>Labor (Wages &amp; Fringe)</t>
  </si>
  <si>
    <t>HOUR</t>
  </si>
  <si>
    <t>Tractor/Machinery</t>
  </si>
  <si>
    <t>Interest on Operating Capital</t>
  </si>
  <si>
    <t>DOL.</t>
  </si>
  <si>
    <t xml:space="preserve">   TOTAL VARIABLE COST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</si>
  <si>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</si>
  <si>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</si>
  <si>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</si>
  <si>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</si>
  <si>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</si>
  <si>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</si>
  <si>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</si>
  <si>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</si>
  <si>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 xml:space="preserve">     Burndown/Planting</t>
  </si>
  <si>
    <t>(Approximate Range per Acre : $320 to $750)</t>
  </si>
  <si>
    <t>(Approximate Range per Acre : $90 to $300)</t>
  </si>
  <si>
    <t>(Approximate Range per Acre : $400 to $1050)</t>
  </si>
  <si>
    <t>COTTON  North Ala Conventional Tillage - Enterprise Planning Budget Summary</t>
  </si>
  <si>
    <t>Classing/Promotion Fee</t>
  </si>
  <si>
    <t>BALE</t>
  </si>
  <si>
    <t>Cottonseed Credit</t>
  </si>
  <si>
    <t>Note: To customize this budget, you may change any numbers in blue.</t>
  </si>
  <si>
    <t>Cottonseed/Lint Ratio</t>
  </si>
  <si>
    <t xml:space="preserve">                                             AT VARYING YIELD AND PRICE LEVELS(1)</t>
  </si>
  <si>
    <t>Yld Lbs/acre</t>
  </si>
  <si>
    <t>-----------------------------------PRICE ($/LB)-------------------------------------------</t>
  </si>
  <si>
    <t>LB</t>
  </si>
  <si>
    <t>Gin/Whse.</t>
  </si>
  <si>
    <t xml:space="preserve"> </t>
  </si>
  <si>
    <t>1  Production costs held constant except Gin/Whse, Classing/Promotion Fee, and Cottonseed Credit</t>
  </si>
  <si>
    <t xml:space="preserve">                                      NET RETURNS PER ACRE ABOVE SPECIFIED VARIABLE EXPENSES</t>
  </si>
  <si>
    <t>ALABAMA,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</si>
</sst>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000"/>
    <numFmt numFmtId="167" formatCode="&quot;$&quot;#,##0.00"/>
    <numFmt numFmtId="168" formatCode="&quot;$&quot;#,##0"/>
    <numFmt numFmtId="169" formatCode="0.00;[Red]0.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"/>
    <numFmt numFmtId="176" formatCode="0.00_);[Red]\(0.00\)"/>
    <numFmt numFmtId="177" formatCode="0_);[Red]\(0\)"/>
    <numFmt numFmtId="178" formatCode="0.0_)"/>
    <numFmt numFmtId="179" formatCode="0.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165" fontId="0" fillId="0" borderId="0" xfId="0" applyNumberFormat="1" applyFont="1" applyAlignment="1" applyProtection="1">
      <alignment horizontal="left"/>
      <protection/>
    </xf>
    <xf numFmtId="0" fontId="26" fillId="0" borderId="0" xfId="0" applyFont="1" applyAlignment="1" applyProtection="1">
      <alignment horizontal="right"/>
      <protection locked="0"/>
    </xf>
    <xf numFmtId="0" fontId="25" fillId="0" borderId="0" xfId="0" applyFont="1" applyBorder="1" applyAlignment="1">
      <alignment/>
    </xf>
    <xf numFmtId="0" fontId="26" fillId="0" borderId="0" xfId="0" applyFont="1" applyAlignment="1" applyProtection="1">
      <alignment horizontal="left"/>
      <protection locked="0"/>
    </xf>
    <xf numFmtId="164" fontId="27" fillId="0" borderId="0" xfId="0" applyNumberFormat="1" applyFont="1" applyBorder="1" applyAlignment="1" applyProtection="1">
      <alignment/>
      <protection locked="0"/>
    </xf>
    <xf numFmtId="164" fontId="25" fillId="0" borderId="0" xfId="0" applyNumberFormat="1" applyFont="1" applyBorder="1" applyAlignment="1" applyProtection="1">
      <alignment/>
      <protection/>
    </xf>
    <xf numFmtId="0" fontId="25" fillId="0" borderId="0" xfId="0" applyFont="1" applyAlignment="1" applyProtection="1">
      <alignment horizontal="fill"/>
      <protection/>
    </xf>
    <xf numFmtId="164" fontId="27" fillId="0" borderId="0" xfId="0" applyNumberFormat="1" applyFont="1" applyAlignment="1" applyProtection="1">
      <alignment horizontal="right"/>
      <protection locked="0"/>
    </xf>
    <xf numFmtId="164" fontId="27" fillId="0" borderId="0" xfId="0" applyNumberFormat="1" applyFont="1" applyAlignment="1" applyProtection="1">
      <alignment/>
      <protection locked="0"/>
    </xf>
    <xf numFmtId="164" fontId="25" fillId="0" borderId="0" xfId="0" applyNumberFormat="1" applyFont="1" applyAlignment="1" applyProtection="1">
      <alignment/>
      <protection/>
    </xf>
    <xf numFmtId="2" fontId="27" fillId="0" borderId="0" xfId="0" applyNumberFormat="1" applyFont="1" applyAlignment="1" applyProtection="1">
      <alignment horizontal="right"/>
      <protection locked="0"/>
    </xf>
    <xf numFmtId="2" fontId="0" fillId="0" borderId="0" xfId="0" applyNumberFormat="1" applyFont="1" applyAlignment="1">
      <alignment/>
    </xf>
    <xf numFmtId="0" fontId="2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164" fontId="27" fillId="0" borderId="0" xfId="0" applyNumberFormat="1" applyFont="1" applyFill="1" applyAlignment="1" applyProtection="1">
      <alignment/>
      <protection locked="0"/>
    </xf>
    <xf numFmtId="166" fontId="27" fillId="0" borderId="0" xfId="0" applyNumberFormat="1" applyFont="1" applyAlignment="1" applyProtection="1">
      <alignment/>
      <protection locked="0"/>
    </xf>
    <xf numFmtId="167" fontId="21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 locked="0"/>
    </xf>
    <xf numFmtId="164" fontId="25" fillId="0" borderId="0" xfId="0" applyNumberFormat="1" applyFont="1" applyBorder="1" applyAlignment="1" applyProtection="1" quotePrefix="1">
      <alignment/>
      <protection/>
    </xf>
    <xf numFmtId="164" fontId="25" fillId="0" borderId="0" xfId="0" applyNumberFormat="1" applyFont="1" applyAlignment="1" applyProtection="1">
      <alignment/>
      <protection locked="0"/>
    </xf>
    <xf numFmtId="164" fontId="21" fillId="0" borderId="0" xfId="0" applyNumberFormat="1" applyFont="1" applyAlignment="1" applyProtection="1">
      <alignment/>
      <protection/>
    </xf>
    <xf numFmtId="164" fontId="25" fillId="0" borderId="10" xfId="0" applyNumberFormat="1" applyFont="1" applyBorder="1" applyAlignment="1" applyProtection="1">
      <alignment/>
      <protection locked="0"/>
    </xf>
    <xf numFmtId="167" fontId="21" fillId="0" borderId="1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164" fontId="23" fillId="0" borderId="0" xfId="0" applyNumberFormat="1" applyFont="1" applyBorder="1" applyAlignment="1" applyProtection="1">
      <alignment horizontal="center"/>
      <protection locked="0"/>
    </xf>
    <xf numFmtId="164" fontId="23" fillId="0" borderId="11" xfId="0" applyNumberFormat="1" applyFont="1" applyBorder="1" applyAlignment="1" applyProtection="1" quotePrefix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64" fontId="23" fillId="0" borderId="13" xfId="0" applyNumberFormat="1" applyFont="1" applyBorder="1" applyAlignment="1" applyProtection="1">
      <alignment horizontal="center"/>
      <protection locked="0"/>
    </xf>
    <xf numFmtId="167" fontId="24" fillId="0" borderId="11" xfId="0" applyNumberFormat="1" applyFont="1" applyBorder="1" applyAlignment="1" applyProtection="1">
      <alignment horizontal="center"/>
      <protection locked="0"/>
    </xf>
    <xf numFmtId="167" fontId="24" fillId="0" borderId="10" xfId="0" applyNumberFormat="1" applyFont="1" applyBorder="1" applyAlignment="1" applyProtection="1">
      <alignment horizontal="center"/>
      <protection locked="0"/>
    </xf>
    <xf numFmtId="167" fontId="24" fillId="0" borderId="12" xfId="0" applyNumberFormat="1" applyFont="1" applyBorder="1" applyAlignment="1" applyProtection="1">
      <alignment horizontal="center"/>
      <protection locked="0"/>
    </xf>
    <xf numFmtId="3" fontId="24" fillId="0" borderId="14" xfId="0" applyNumberFormat="1" applyFont="1" applyBorder="1" applyAlignment="1" applyProtection="1">
      <alignment horizontal="center"/>
      <protection locked="0"/>
    </xf>
    <xf numFmtId="3" fontId="24" fillId="0" borderId="15" xfId="0" applyNumberFormat="1" applyFont="1" applyBorder="1" applyAlignment="1" applyProtection="1">
      <alignment horizontal="center"/>
      <protection locked="0"/>
    </xf>
    <xf numFmtId="3" fontId="24" fillId="0" borderId="16" xfId="0" applyNumberFormat="1" applyFont="1" applyBorder="1" applyAlignment="1" applyProtection="1">
      <alignment horizontal="center"/>
      <protection locked="0"/>
    </xf>
    <xf numFmtId="164" fontId="31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fill"/>
      <protection locked="0"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1" fillId="0" borderId="0" xfId="0" applyFont="1" applyAlignment="1" applyProtection="1" quotePrefix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164" fontId="23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165" fontId="23" fillId="0" borderId="17" xfId="0" applyNumberFormat="1" applyFont="1" applyBorder="1" applyAlignment="1" applyProtection="1">
      <alignment horizontal="left"/>
      <protection locked="0"/>
    </xf>
    <xf numFmtId="164" fontId="23" fillId="0" borderId="17" xfId="0" applyNumberFormat="1" applyFont="1" applyBorder="1" applyAlignment="1" applyProtection="1">
      <alignment horizontal="right"/>
      <protection locked="0"/>
    </xf>
    <xf numFmtId="0" fontId="21" fillId="0" borderId="17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left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164" fontId="25" fillId="0" borderId="0" xfId="0" applyNumberFormat="1" applyFont="1" applyBorder="1" applyAlignment="1" applyProtection="1">
      <alignment/>
      <protection locked="0"/>
    </xf>
    <xf numFmtId="0" fontId="25" fillId="0" borderId="0" xfId="0" applyFont="1" applyAlignment="1" applyProtection="1">
      <alignment horizontal="fill"/>
      <protection locked="0"/>
    </xf>
    <xf numFmtId="0" fontId="25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fill"/>
      <protection locked="0"/>
    </xf>
    <xf numFmtId="164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 horizontal="left"/>
      <protection locked="0"/>
    </xf>
    <xf numFmtId="164" fontId="25" fillId="0" borderId="0" xfId="0" applyNumberFormat="1" applyFont="1" applyBorder="1" applyAlignment="1" applyProtection="1" quotePrefix="1">
      <alignment/>
      <protection locked="0"/>
    </xf>
    <xf numFmtId="0" fontId="25" fillId="0" borderId="0" xfId="0" applyFont="1" applyBorder="1" applyAlignment="1" applyProtection="1" quotePrefix="1">
      <alignment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5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167" fontId="23" fillId="0" borderId="0" xfId="0" applyNumberFormat="1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left"/>
      <protection locked="0"/>
    </xf>
    <xf numFmtId="167" fontId="23" fillId="0" borderId="0" xfId="0" applyNumberFormat="1" applyFont="1" applyBorder="1" applyAlignment="1" applyProtection="1">
      <alignment horizontal="right"/>
      <protection locked="0"/>
    </xf>
    <xf numFmtId="0" fontId="2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/>
      <protection locked="0"/>
    </xf>
    <xf numFmtId="164" fontId="25" fillId="0" borderId="0" xfId="0" applyNumberFormat="1" applyFont="1" applyAlignment="1" applyProtection="1">
      <alignment horizontal="right"/>
      <protection/>
    </xf>
    <xf numFmtId="167" fontId="0" fillId="0" borderId="18" xfId="0" applyNumberFormat="1" applyBorder="1" applyAlignment="1" applyProtection="1">
      <alignment horizontal="center"/>
      <protection/>
    </xf>
    <xf numFmtId="167" fontId="0" fillId="0" borderId="19" xfId="0" applyNumberFormat="1" applyBorder="1" applyAlignment="1" applyProtection="1">
      <alignment horizontal="center"/>
      <protection/>
    </xf>
    <xf numFmtId="167" fontId="0" fillId="0" borderId="20" xfId="0" applyNumberFormat="1" applyBorder="1" applyAlignment="1" applyProtection="1">
      <alignment horizontal="center"/>
      <protection/>
    </xf>
    <xf numFmtId="167" fontId="0" fillId="0" borderId="0" xfId="0" applyNumberFormat="1" applyBorder="1" applyAlignment="1" applyProtection="1">
      <alignment horizontal="center"/>
      <protection/>
    </xf>
    <xf numFmtId="167" fontId="0" fillId="0" borderId="21" xfId="0" applyNumberFormat="1" applyBorder="1" applyAlignment="1" applyProtection="1">
      <alignment horizontal="center"/>
      <protection/>
    </xf>
    <xf numFmtId="167" fontId="0" fillId="0" borderId="22" xfId="0" applyNumberFormat="1" applyBorder="1" applyAlignment="1" applyProtection="1">
      <alignment horizontal="center"/>
      <protection/>
    </xf>
    <xf numFmtId="167" fontId="0" fillId="0" borderId="17" xfId="0" applyNumberFormat="1" applyBorder="1" applyAlignment="1" applyProtection="1">
      <alignment horizontal="center"/>
      <protection/>
    </xf>
    <xf numFmtId="167" fontId="0" fillId="0" borderId="23" xfId="0" applyNumberForma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80"/>
  <sheetViews>
    <sheetView tabSelected="1" zoomScalePageLayoutView="0" workbookViewId="0" topLeftCell="A4">
      <selection activeCell="J42" sqref="J42"/>
    </sheetView>
  </sheetViews>
  <sheetFormatPr defaultColWidth="9.140625" defaultRowHeight="12.75"/>
  <cols>
    <col min="1" max="1" width="8.421875" style="0" customWidth="1"/>
    <col min="2" max="2" width="28.7109375" style="0" customWidth="1"/>
    <col min="3" max="3" width="10.00390625" style="0" customWidth="1"/>
    <col min="4" max="6" width="11.7109375" style="0" customWidth="1"/>
    <col min="7" max="7" width="14.140625" style="0" customWidth="1"/>
    <col min="8" max="8" width="7.7109375" style="0" customWidth="1"/>
    <col min="9" max="12" width="10.7109375" style="0" customWidth="1"/>
    <col min="13" max="14" width="9.7109375" style="0" customWidth="1"/>
    <col min="15" max="15" width="7.7109375" style="0" customWidth="1"/>
    <col min="16" max="26" width="9.7109375" style="0" customWidth="1"/>
    <col min="27" max="28" width="3.7109375" style="0" customWidth="1"/>
    <col min="29" max="29" width="15.7109375" style="0" customWidth="1"/>
    <col min="30" max="30" width="9.7109375" style="0" customWidth="1"/>
    <col min="31" max="37" width="7.7109375" style="0" customWidth="1"/>
    <col min="38" max="38" width="10.7109375" style="0" customWidth="1"/>
    <col min="39" max="39" width="1.7109375" style="0" customWidth="1"/>
    <col min="40" max="40" width="19.7109375" style="0" customWidth="1"/>
    <col min="41" max="41" width="9.7109375" style="0" customWidth="1"/>
  </cols>
  <sheetData>
    <row r="1" spans="1:47" ht="15">
      <c r="A1" s="48" t="s">
        <v>68</v>
      </c>
      <c r="B1" s="47"/>
      <c r="C1" s="46"/>
      <c r="D1" s="46"/>
      <c r="E1" s="49"/>
      <c r="F1" s="46"/>
      <c r="G1" s="46"/>
      <c r="H1" s="50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  <c r="AO1" s="1"/>
      <c r="AP1" s="1"/>
      <c r="AQ1" s="1"/>
      <c r="AR1" s="1"/>
      <c r="AS1" s="1"/>
      <c r="AT1" s="1"/>
      <c r="AU1" s="1"/>
    </row>
    <row r="2" spans="1:47" ht="12.75">
      <c r="A2" s="51" t="s">
        <v>1</v>
      </c>
      <c r="B2" s="52"/>
      <c r="C2" s="4" t="s">
        <v>72</v>
      </c>
      <c r="D2" s="46"/>
      <c r="E2" s="46"/>
      <c r="F2" s="46"/>
      <c r="G2" s="46"/>
      <c r="H2" s="50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0</v>
      </c>
      <c r="AO2" s="1"/>
      <c r="AP2" s="1"/>
      <c r="AQ2" s="1"/>
      <c r="AR2" s="1"/>
      <c r="AS2" s="1"/>
      <c r="AT2" s="1"/>
      <c r="AU2" s="1"/>
    </row>
    <row r="3" spans="1:47" ht="13.5">
      <c r="A3" s="51" t="s">
        <v>2</v>
      </c>
      <c r="B3" s="53"/>
      <c r="C3" s="53"/>
      <c r="D3" s="53"/>
      <c r="E3" s="54" t="s">
        <v>3</v>
      </c>
      <c r="F3" s="4">
        <v>750</v>
      </c>
      <c r="G3" s="54" t="s">
        <v>4</v>
      </c>
      <c r="H3" s="53"/>
      <c r="I3" s="5"/>
      <c r="J3" s="5"/>
      <c r="K3" s="5"/>
      <c r="L3" s="5"/>
      <c r="M3" s="1"/>
      <c r="N3" s="2"/>
      <c r="O3" s="6"/>
      <c r="P3" s="1"/>
      <c r="Q3" s="1"/>
      <c r="R3" s="1"/>
      <c r="S3" s="1"/>
      <c r="T3" s="1"/>
      <c r="U3" s="1"/>
      <c r="V3" s="1"/>
      <c r="W3" s="1"/>
      <c r="X3" s="1"/>
      <c r="Y3" s="1"/>
      <c r="Z3" s="3" t="s">
        <v>0</v>
      </c>
      <c r="AO3" s="1"/>
      <c r="AP3" s="1"/>
      <c r="AQ3" s="1"/>
      <c r="AR3" s="1"/>
      <c r="AS3" s="1"/>
      <c r="AT3" s="1"/>
      <c r="AU3" s="1"/>
    </row>
    <row r="4" spans="1:47" ht="13.5">
      <c r="A4" s="55" t="s">
        <v>82</v>
      </c>
      <c r="B4" s="56"/>
      <c r="C4" s="53"/>
      <c r="D4" s="57" t="s">
        <v>73</v>
      </c>
      <c r="E4" s="56"/>
      <c r="F4" s="58">
        <v>1.35</v>
      </c>
      <c r="G4" s="53"/>
      <c r="H4" s="53"/>
      <c r="I4" s="5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O4" s="1"/>
      <c r="AP4" s="1"/>
      <c r="AQ4" s="1"/>
      <c r="AR4" s="1"/>
      <c r="AS4" s="1"/>
      <c r="AT4" s="1"/>
      <c r="AU4" s="1"/>
    </row>
    <row r="5" spans="1:47" ht="13.5">
      <c r="A5" s="55"/>
      <c r="B5" s="54" t="s">
        <v>5</v>
      </c>
      <c r="C5" s="53"/>
      <c r="D5" s="53"/>
      <c r="E5" s="53"/>
      <c r="F5" s="53"/>
      <c r="G5" s="53"/>
      <c r="H5" s="53"/>
      <c r="I5" s="5"/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O5" s="1"/>
      <c r="AP5" s="1"/>
      <c r="AQ5" s="1"/>
      <c r="AR5" s="1"/>
      <c r="AS5" s="1"/>
      <c r="AT5" s="1"/>
      <c r="AU5" s="1"/>
    </row>
    <row r="6" spans="1:47" ht="13.5">
      <c r="A6" s="47"/>
      <c r="B6" s="54" t="s">
        <v>6</v>
      </c>
      <c r="C6" s="53"/>
      <c r="D6" s="53"/>
      <c r="E6" s="47"/>
      <c r="F6" s="53"/>
      <c r="G6" s="53"/>
      <c r="H6" s="53"/>
      <c r="I6" s="5"/>
      <c r="J6" s="5"/>
      <c r="K6" s="5"/>
      <c r="L6" s="5"/>
      <c r="M6" s="1"/>
      <c r="N6" s="1"/>
      <c r="S6" s="1"/>
      <c r="T6" s="1"/>
      <c r="U6" s="1"/>
      <c r="V6" s="1"/>
      <c r="W6" s="1"/>
      <c r="X6" s="1"/>
      <c r="Y6" s="1"/>
      <c r="Z6" s="7" t="s">
        <v>0</v>
      </c>
      <c r="AO6" s="1"/>
      <c r="AP6" s="1"/>
      <c r="AQ6" s="1"/>
      <c r="AR6" s="1"/>
      <c r="AS6" s="1"/>
      <c r="AT6" s="1"/>
      <c r="AU6" s="1"/>
    </row>
    <row r="7" spans="1:47" ht="13.5">
      <c r="A7" s="53"/>
      <c r="B7" s="53"/>
      <c r="C7" s="54"/>
      <c r="D7" s="54"/>
      <c r="E7" s="59" t="s">
        <v>7</v>
      </c>
      <c r="F7" s="59" t="s">
        <v>8</v>
      </c>
      <c r="G7" s="60" t="s">
        <v>9</v>
      </c>
      <c r="H7" s="53"/>
      <c r="I7" s="5"/>
      <c r="J7" s="5"/>
      <c r="K7" s="5"/>
      <c r="L7" s="5"/>
      <c r="M7" s="1"/>
      <c r="N7" s="1"/>
      <c r="S7" s="1"/>
      <c r="T7" s="1"/>
      <c r="U7" s="1"/>
      <c r="V7" s="1"/>
      <c r="W7" s="1"/>
      <c r="X7" s="1"/>
      <c r="Y7" s="1"/>
      <c r="Z7" s="1"/>
      <c r="AO7" s="1"/>
      <c r="AP7" s="1"/>
      <c r="AQ7" s="1"/>
      <c r="AR7" s="1"/>
      <c r="AS7" s="1"/>
      <c r="AT7" s="1"/>
      <c r="AU7" s="1"/>
    </row>
    <row r="8" spans="1:47" ht="13.5">
      <c r="A8" s="61" t="s">
        <v>0</v>
      </c>
      <c r="B8" s="54"/>
      <c r="C8" s="62" t="s">
        <v>10</v>
      </c>
      <c r="D8" s="63" t="s">
        <v>11</v>
      </c>
      <c r="E8" s="63" t="s">
        <v>12</v>
      </c>
      <c r="F8" s="63" t="s">
        <v>13</v>
      </c>
      <c r="G8" s="64" t="s">
        <v>14</v>
      </c>
      <c r="H8" s="53"/>
      <c r="I8" s="8"/>
      <c r="J8" s="8"/>
      <c r="K8" s="8"/>
      <c r="L8" s="8"/>
      <c r="M8" s="1"/>
      <c r="N8" s="9"/>
      <c r="S8" s="1"/>
      <c r="T8" s="1"/>
      <c r="U8" s="1"/>
      <c r="V8" s="1"/>
      <c r="W8" s="1"/>
      <c r="X8" s="1"/>
      <c r="Y8" s="1"/>
      <c r="Z8" s="1"/>
      <c r="AO8" s="1"/>
      <c r="AP8" s="1"/>
      <c r="AQ8" s="1"/>
      <c r="AR8" s="1"/>
      <c r="AS8" s="1"/>
      <c r="AT8" s="1"/>
      <c r="AU8" s="1"/>
    </row>
    <row r="9" spans="1:47" ht="6" customHeight="1">
      <c r="A9" s="65"/>
      <c r="B9" s="66"/>
      <c r="C9" s="67"/>
      <c r="D9" s="10"/>
      <c r="E9" s="10"/>
      <c r="F9" s="68"/>
      <c r="G9" s="69"/>
      <c r="H9" s="53"/>
      <c r="I9" s="8"/>
      <c r="J9" s="8"/>
      <c r="K9" s="8"/>
      <c r="L9" s="8"/>
      <c r="M9" s="1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7"/>
      <c r="AO9" s="1"/>
      <c r="AP9" s="1"/>
      <c r="AQ9" s="1"/>
      <c r="AR9" s="1"/>
      <c r="AS9" s="1"/>
      <c r="AT9" s="1"/>
      <c r="AU9" s="1"/>
    </row>
    <row r="10" spans="1:47" ht="13.5">
      <c r="A10" s="48" t="s">
        <v>15</v>
      </c>
      <c r="B10" s="53"/>
      <c r="C10" s="53"/>
      <c r="D10" s="53"/>
      <c r="E10" s="53"/>
      <c r="F10" s="53"/>
      <c r="G10" s="53"/>
      <c r="H10" s="53"/>
      <c r="I10" s="5"/>
      <c r="J10" s="5"/>
      <c r="K10" s="5"/>
      <c r="L10" s="5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" t="s">
        <v>0</v>
      </c>
      <c r="AO10" s="1"/>
      <c r="AP10" s="1"/>
      <c r="AQ10" s="1"/>
      <c r="AR10" s="1"/>
      <c r="AS10" s="1"/>
      <c r="AT10" s="1"/>
      <c r="AU10" s="1"/>
    </row>
    <row r="11" spans="1:47" ht="13.5">
      <c r="A11" s="53"/>
      <c r="B11" s="71" t="s">
        <v>16</v>
      </c>
      <c r="C11" s="72" t="s">
        <v>17</v>
      </c>
      <c r="D11" s="13">
        <v>0.133333</v>
      </c>
      <c r="E11" s="14">
        <v>467</v>
      </c>
      <c r="F11" s="15">
        <f>+D11*E11</f>
        <v>62.266511</v>
      </c>
      <c r="G11" s="69" t="s">
        <v>18</v>
      </c>
      <c r="H11" s="53"/>
      <c r="I11" s="5"/>
      <c r="J11" s="5"/>
      <c r="K11" s="5"/>
      <c r="L11" s="5">
        <v>1.2</v>
      </c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 t="s">
        <v>0</v>
      </c>
      <c r="AO11" s="1"/>
      <c r="AP11" s="1"/>
      <c r="AQ11" s="1"/>
      <c r="AR11" s="1"/>
      <c r="AS11" s="1"/>
      <c r="AT11" s="1"/>
      <c r="AU11" s="1"/>
    </row>
    <row r="12" spans="1:47" ht="13.5">
      <c r="A12" s="53"/>
      <c r="B12" s="71" t="s">
        <v>19</v>
      </c>
      <c r="C12" s="72" t="s">
        <v>17</v>
      </c>
      <c r="D12" s="13">
        <v>0</v>
      </c>
      <c r="E12" s="14">
        <v>17</v>
      </c>
      <c r="F12" s="15">
        <f>+D12*E12</f>
        <v>0</v>
      </c>
      <c r="G12" s="69" t="s">
        <v>18</v>
      </c>
      <c r="H12" s="53"/>
      <c r="J12" s="5"/>
      <c r="K12" s="5"/>
      <c r="L12" s="5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O12" s="1"/>
      <c r="AP12" s="1"/>
      <c r="AQ12" s="1"/>
      <c r="AR12" s="1"/>
      <c r="AS12" s="1"/>
      <c r="AT12" s="1"/>
      <c r="AU12" s="1"/>
    </row>
    <row r="13" spans="1:47" ht="13.5">
      <c r="A13" s="53"/>
      <c r="B13" s="71" t="s">
        <v>20</v>
      </c>
      <c r="C13" s="72" t="s">
        <v>17</v>
      </c>
      <c r="D13" s="13">
        <v>0</v>
      </c>
      <c r="E13" s="14">
        <v>0</v>
      </c>
      <c r="F13" s="15">
        <f>+D13*E13</f>
        <v>0</v>
      </c>
      <c r="G13" s="69" t="s">
        <v>18</v>
      </c>
      <c r="H13" s="53"/>
      <c r="I13" s="5"/>
      <c r="J13" s="5"/>
      <c r="K13" s="5"/>
      <c r="L13" s="5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O13" s="1"/>
      <c r="AP13" s="1"/>
      <c r="AQ13" s="1"/>
      <c r="AR13" s="1"/>
      <c r="AS13" s="1"/>
      <c r="AT13" s="1"/>
      <c r="AU13" s="1"/>
    </row>
    <row r="14" spans="1:47" ht="13.5">
      <c r="A14" s="53"/>
      <c r="B14" s="71" t="s">
        <v>21</v>
      </c>
      <c r="C14" s="47"/>
      <c r="D14" s="14"/>
      <c r="E14" s="14"/>
      <c r="F14" s="15"/>
      <c r="G14" s="47"/>
      <c r="H14" s="53"/>
      <c r="I14" s="5"/>
      <c r="J14" s="5"/>
      <c r="K14" s="5"/>
      <c r="L14" s="5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/>
      <c r="AO14" s="1"/>
      <c r="AP14" s="1"/>
      <c r="AQ14" s="1"/>
      <c r="AR14" s="1"/>
      <c r="AS14" s="1"/>
      <c r="AT14" s="1"/>
      <c r="AU14" s="1"/>
    </row>
    <row r="15" spans="1:47" ht="13.5">
      <c r="A15" s="53"/>
      <c r="B15" s="71" t="s">
        <v>22</v>
      </c>
      <c r="C15" s="72" t="s">
        <v>23</v>
      </c>
      <c r="D15" s="16">
        <v>90</v>
      </c>
      <c r="E15" s="14">
        <v>0.72</v>
      </c>
      <c r="F15" s="15">
        <f>+D15*E15</f>
        <v>64.8</v>
      </c>
      <c r="G15" s="73" t="s">
        <v>18</v>
      </c>
      <c r="H15" s="53"/>
      <c r="I15" s="5"/>
      <c r="J15" s="5"/>
      <c r="K15" s="5"/>
      <c r="L15" s="5"/>
      <c r="M15" s="1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3"/>
      <c r="AO15" s="1"/>
      <c r="AP15" s="1"/>
      <c r="AQ15" s="1"/>
      <c r="AR15" s="1"/>
      <c r="AS15" s="1"/>
      <c r="AT15" s="1"/>
      <c r="AU15" s="1"/>
    </row>
    <row r="16" spans="1:47" ht="13.5">
      <c r="A16" s="53"/>
      <c r="B16" s="71" t="s">
        <v>24</v>
      </c>
      <c r="C16" s="72" t="s">
        <v>23</v>
      </c>
      <c r="D16" s="16">
        <v>60</v>
      </c>
      <c r="E16" s="14">
        <v>0.55</v>
      </c>
      <c r="F16" s="15">
        <f>+D16*E16</f>
        <v>33</v>
      </c>
      <c r="G16" s="69" t="s">
        <v>18</v>
      </c>
      <c r="H16" s="53"/>
      <c r="I16" s="5"/>
      <c r="J16" s="5"/>
      <c r="K16" s="5"/>
      <c r="L16" s="5"/>
      <c r="M16" s="17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3" t="s">
        <v>0</v>
      </c>
      <c r="AO16" s="1"/>
      <c r="AP16" s="1"/>
      <c r="AQ16" s="1"/>
      <c r="AR16" s="1"/>
      <c r="AS16" s="1"/>
      <c r="AT16" s="1"/>
      <c r="AU16" s="1"/>
    </row>
    <row r="17" spans="1:47" ht="13.5">
      <c r="A17" s="53"/>
      <c r="B17" s="71" t="s">
        <v>25</v>
      </c>
      <c r="C17" s="72" t="s">
        <v>23</v>
      </c>
      <c r="D17" s="16">
        <v>60</v>
      </c>
      <c r="E17" s="14">
        <v>0.55</v>
      </c>
      <c r="F17" s="15">
        <f>+D17*E17</f>
        <v>33</v>
      </c>
      <c r="G17" s="69" t="s">
        <v>18</v>
      </c>
      <c r="H17" s="53"/>
      <c r="I17" s="5"/>
      <c r="J17" s="5"/>
      <c r="K17" s="5"/>
      <c r="L17" s="5"/>
      <c r="M17" s="17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O17" s="1"/>
      <c r="AP17" s="1"/>
      <c r="AQ17" s="1"/>
      <c r="AR17" s="1"/>
      <c r="AS17" s="1"/>
      <c r="AT17" s="1"/>
      <c r="AU17" s="1"/>
    </row>
    <row r="18" spans="1:47" ht="13.5">
      <c r="A18" s="53"/>
      <c r="B18" s="71" t="s">
        <v>26</v>
      </c>
      <c r="C18" s="72" t="s">
        <v>30</v>
      </c>
      <c r="D18" s="13">
        <v>0</v>
      </c>
      <c r="E18" s="14">
        <v>0</v>
      </c>
      <c r="F18" s="15">
        <f>+D18*E18</f>
        <v>0</v>
      </c>
      <c r="G18" s="69" t="s">
        <v>18</v>
      </c>
      <c r="H18" s="53"/>
      <c r="I18" s="5"/>
      <c r="J18" s="5"/>
      <c r="K18" s="5"/>
      <c r="L18" s="5"/>
      <c r="M18" s="17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O18" s="1"/>
      <c r="AP18" s="1"/>
      <c r="AQ18" s="1"/>
      <c r="AR18" s="1"/>
      <c r="AS18" s="1"/>
      <c r="AT18" s="1"/>
      <c r="AU18" s="1"/>
    </row>
    <row r="19" spans="1:47" ht="13.5">
      <c r="A19" s="53"/>
      <c r="B19" s="71" t="s">
        <v>27</v>
      </c>
      <c r="C19" s="72" t="s">
        <v>28</v>
      </c>
      <c r="D19" s="13">
        <v>0.33</v>
      </c>
      <c r="E19" s="14">
        <v>35</v>
      </c>
      <c r="F19" s="15">
        <f>+D19*E19</f>
        <v>11.55</v>
      </c>
      <c r="G19" s="69" t="s">
        <v>18</v>
      </c>
      <c r="H19" s="53"/>
      <c r="I19" s="5"/>
      <c r="J19" s="5"/>
      <c r="K19" s="5"/>
      <c r="L19" s="5"/>
      <c r="M19" s="1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3" t="s">
        <v>0</v>
      </c>
      <c r="AO19" s="1"/>
      <c r="AP19" s="1"/>
      <c r="AQ19" s="1"/>
      <c r="AR19" s="1"/>
      <c r="AS19" s="1"/>
      <c r="AT19" s="1"/>
      <c r="AU19" s="1"/>
    </row>
    <row r="20" spans="1:47" ht="13.5">
      <c r="A20" s="53"/>
      <c r="B20" s="71" t="s">
        <v>29</v>
      </c>
      <c r="C20" s="47"/>
      <c r="D20" s="18"/>
      <c r="E20" s="18"/>
      <c r="F20" s="19"/>
      <c r="G20" s="47"/>
      <c r="H20" s="53"/>
      <c r="I20" s="5"/>
      <c r="J20" s="5"/>
      <c r="K20" s="5"/>
      <c r="L20" s="5"/>
      <c r="M20" s="1"/>
      <c r="N20" s="1"/>
      <c r="O20" s="6"/>
      <c r="R20" s="1"/>
      <c r="S20" s="1"/>
      <c r="T20" s="1"/>
      <c r="U20" s="1"/>
      <c r="V20" s="1"/>
      <c r="W20" s="1"/>
      <c r="X20" s="1"/>
      <c r="Y20" s="1"/>
      <c r="Z20" s="3" t="s">
        <v>0</v>
      </c>
      <c r="AO20" s="1"/>
      <c r="AP20" s="1"/>
      <c r="AQ20" s="1"/>
      <c r="AR20" s="1"/>
      <c r="AS20" s="1"/>
      <c r="AT20" s="1"/>
      <c r="AU20" s="1"/>
    </row>
    <row r="21" spans="1:47" ht="13.5">
      <c r="A21" s="53"/>
      <c r="B21" s="71" t="s">
        <v>64</v>
      </c>
      <c r="C21" s="72" t="s">
        <v>30</v>
      </c>
      <c r="D21" s="13">
        <v>1</v>
      </c>
      <c r="E21" s="14">
        <v>12</v>
      </c>
      <c r="F21" s="15">
        <f>+D21*E21</f>
        <v>12</v>
      </c>
      <c r="G21" s="69" t="s">
        <v>18</v>
      </c>
      <c r="H21" s="53"/>
      <c r="I21" s="5"/>
      <c r="J21" s="5"/>
      <c r="K21" s="5"/>
      <c r="L21" s="5"/>
      <c r="M21" s="1"/>
      <c r="N21" s="1"/>
      <c r="O21" s="6"/>
      <c r="R21" s="1"/>
      <c r="S21" s="1"/>
      <c r="T21" s="1"/>
      <c r="U21" s="1"/>
      <c r="V21" s="1"/>
      <c r="W21" s="1"/>
      <c r="X21" s="1"/>
      <c r="Y21" s="1"/>
      <c r="Z21" s="3"/>
      <c r="AO21" s="1"/>
      <c r="AP21" s="1"/>
      <c r="AQ21" s="1"/>
      <c r="AR21" s="1"/>
      <c r="AS21" s="1"/>
      <c r="AT21" s="1"/>
      <c r="AU21" s="1"/>
    </row>
    <row r="22" spans="1:47" ht="13.5">
      <c r="A22" s="53"/>
      <c r="B22" s="71" t="s">
        <v>31</v>
      </c>
      <c r="C22" s="72" t="s">
        <v>30</v>
      </c>
      <c r="D22" s="13">
        <v>1</v>
      </c>
      <c r="E22" s="14">
        <v>15</v>
      </c>
      <c r="F22" s="15">
        <f>+D22*E22</f>
        <v>15</v>
      </c>
      <c r="G22" s="69" t="s">
        <v>18</v>
      </c>
      <c r="H22" s="53"/>
      <c r="I22" s="5"/>
      <c r="J22" s="5"/>
      <c r="K22" s="5"/>
      <c r="L22" s="5"/>
      <c r="M22" s="1"/>
      <c r="N22" s="1"/>
      <c r="O22" s="6"/>
      <c r="R22" s="1"/>
      <c r="S22" s="1"/>
      <c r="T22" s="1"/>
      <c r="U22" s="1"/>
      <c r="V22" s="1"/>
      <c r="W22" s="1"/>
      <c r="X22" s="1"/>
      <c r="Y22" s="1"/>
      <c r="Z22" s="3"/>
      <c r="AO22" s="1"/>
      <c r="AP22" s="1"/>
      <c r="AQ22" s="1"/>
      <c r="AR22" s="1"/>
      <c r="AS22" s="1"/>
      <c r="AT22" s="1"/>
      <c r="AU22" s="1"/>
    </row>
    <row r="23" spans="1:47" ht="13.5">
      <c r="A23" s="53"/>
      <c r="B23" s="71" t="s">
        <v>32</v>
      </c>
      <c r="C23" s="72" t="s">
        <v>30</v>
      </c>
      <c r="D23" s="13">
        <v>1</v>
      </c>
      <c r="E23" s="14">
        <v>18</v>
      </c>
      <c r="F23" s="15">
        <f>+D23*E23</f>
        <v>18</v>
      </c>
      <c r="G23" s="69" t="s">
        <v>18</v>
      </c>
      <c r="H23" s="53"/>
      <c r="I23" s="5"/>
      <c r="J23" s="5"/>
      <c r="K23" s="5"/>
      <c r="L23" s="5"/>
      <c r="M23" s="1"/>
      <c r="N23" s="1"/>
      <c r="O23" s="6"/>
      <c r="R23" s="1"/>
      <c r="S23" s="1"/>
      <c r="T23" s="1"/>
      <c r="U23" s="1"/>
      <c r="V23" s="1"/>
      <c r="W23" s="1"/>
      <c r="X23" s="1"/>
      <c r="Y23" s="1"/>
      <c r="Z23" s="3"/>
      <c r="AO23" s="1"/>
      <c r="AP23" s="1"/>
      <c r="AQ23" s="1"/>
      <c r="AR23" s="1"/>
      <c r="AS23" s="1"/>
      <c r="AT23" s="1"/>
      <c r="AU23" s="1"/>
    </row>
    <row r="24" spans="1:47" ht="13.5">
      <c r="A24" s="53"/>
      <c r="B24" s="71" t="s">
        <v>33</v>
      </c>
      <c r="C24" s="47"/>
      <c r="D24" s="18"/>
      <c r="E24" s="18"/>
      <c r="F24" s="19"/>
      <c r="G24" s="47"/>
      <c r="H24" s="53"/>
      <c r="I24" s="5"/>
      <c r="J24" s="5"/>
      <c r="K24" s="5"/>
      <c r="L24" s="5"/>
      <c r="M24" s="1"/>
      <c r="N24" s="2"/>
      <c r="O24" s="1"/>
      <c r="R24" s="1"/>
      <c r="S24" s="1"/>
      <c r="T24" s="1"/>
      <c r="U24" s="1"/>
      <c r="V24" s="1"/>
      <c r="W24" s="1"/>
      <c r="X24" s="1"/>
      <c r="Y24" s="1"/>
      <c r="Z24" s="3" t="s">
        <v>0</v>
      </c>
      <c r="AO24" s="1"/>
      <c r="AP24" s="1"/>
      <c r="AQ24" s="1"/>
      <c r="AR24" s="1"/>
      <c r="AS24" s="1"/>
      <c r="AT24" s="1"/>
      <c r="AU24" s="1"/>
    </row>
    <row r="25" spans="1:47" ht="13.5">
      <c r="A25" s="53"/>
      <c r="B25" s="71" t="s">
        <v>34</v>
      </c>
      <c r="C25" s="72" t="s">
        <v>30</v>
      </c>
      <c r="D25" s="13">
        <v>0</v>
      </c>
      <c r="E25" s="14">
        <v>0</v>
      </c>
      <c r="F25" s="15">
        <f aca="true" t="shared" si="0" ref="F25:F30">+D25*E25</f>
        <v>0</v>
      </c>
      <c r="G25" s="69" t="s">
        <v>18</v>
      </c>
      <c r="H25" s="53"/>
      <c r="I25" s="5"/>
      <c r="J25" s="5"/>
      <c r="K25" s="5"/>
      <c r="L25" s="5"/>
      <c r="M25" s="1"/>
      <c r="N25" s="2"/>
      <c r="O25" s="1"/>
      <c r="R25" s="1"/>
      <c r="S25" s="1"/>
      <c r="T25" s="1"/>
      <c r="U25" s="1"/>
      <c r="V25" s="1"/>
      <c r="W25" s="1"/>
      <c r="X25" s="1"/>
      <c r="Y25" s="1"/>
      <c r="Z25" s="3"/>
      <c r="AO25" s="1"/>
      <c r="AP25" s="1"/>
      <c r="AQ25" s="1"/>
      <c r="AR25" s="1"/>
      <c r="AS25" s="1"/>
      <c r="AT25" s="1"/>
      <c r="AU25" s="1"/>
    </row>
    <row r="26" spans="1:47" ht="13.5">
      <c r="A26" s="53"/>
      <c r="B26" s="71" t="s">
        <v>35</v>
      </c>
      <c r="C26" s="72" t="s">
        <v>30</v>
      </c>
      <c r="D26" s="13">
        <v>1</v>
      </c>
      <c r="E26" s="14">
        <v>7</v>
      </c>
      <c r="F26" s="15">
        <f t="shared" si="0"/>
        <v>7</v>
      </c>
      <c r="G26" s="69" t="s">
        <v>18</v>
      </c>
      <c r="H26" s="53"/>
      <c r="I26" s="5"/>
      <c r="J26" s="5"/>
      <c r="K26" s="5"/>
      <c r="L26" s="5"/>
      <c r="M26" s="1"/>
      <c r="N26" s="2"/>
      <c r="O26" s="1"/>
      <c r="R26" s="1"/>
      <c r="S26" s="1"/>
      <c r="T26" s="1"/>
      <c r="U26" s="1"/>
      <c r="V26" s="1"/>
      <c r="W26" s="1"/>
      <c r="X26" s="1"/>
      <c r="Y26" s="1"/>
      <c r="Z26" s="3"/>
      <c r="AO26" s="1"/>
      <c r="AP26" s="1"/>
      <c r="AQ26" s="1"/>
      <c r="AR26" s="1"/>
      <c r="AS26" s="1"/>
      <c r="AT26" s="1"/>
      <c r="AU26" s="1"/>
    </row>
    <row r="27" spans="1:47" ht="13.5">
      <c r="A27" s="53"/>
      <c r="B27" s="71" t="s">
        <v>36</v>
      </c>
      <c r="C27" s="72" t="s">
        <v>30</v>
      </c>
      <c r="D27" s="13">
        <v>1</v>
      </c>
      <c r="E27" s="20">
        <v>7</v>
      </c>
      <c r="F27" s="15">
        <f t="shared" si="0"/>
        <v>7</v>
      </c>
      <c r="G27" s="69" t="s">
        <v>18</v>
      </c>
      <c r="H27" s="53"/>
      <c r="I27" s="5"/>
      <c r="J27" s="5"/>
      <c r="K27" s="5"/>
      <c r="L27" s="5"/>
      <c r="M27" s="1"/>
      <c r="N27" s="2"/>
      <c r="O27" s="1"/>
      <c r="R27" s="1"/>
      <c r="S27" s="1"/>
      <c r="T27" s="1"/>
      <c r="U27" s="1"/>
      <c r="V27" s="1"/>
      <c r="W27" s="1"/>
      <c r="X27" s="1"/>
      <c r="Y27" s="1"/>
      <c r="Z27" s="3"/>
      <c r="AO27" s="1"/>
      <c r="AP27" s="1"/>
      <c r="AQ27" s="1"/>
      <c r="AR27" s="1"/>
      <c r="AS27" s="1"/>
      <c r="AT27" s="1"/>
      <c r="AU27" s="1"/>
    </row>
    <row r="28" spans="1:47" ht="13.5">
      <c r="A28" s="53"/>
      <c r="B28" s="71" t="s">
        <v>37</v>
      </c>
      <c r="C28" s="72" t="s">
        <v>30</v>
      </c>
      <c r="D28" s="13">
        <v>1</v>
      </c>
      <c r="E28" s="20">
        <v>5</v>
      </c>
      <c r="F28" s="15">
        <f t="shared" si="0"/>
        <v>5</v>
      </c>
      <c r="G28" s="69" t="s">
        <v>18</v>
      </c>
      <c r="H28" s="53"/>
      <c r="I28" s="5"/>
      <c r="J28" s="5"/>
      <c r="K28" s="5"/>
      <c r="L28" s="5"/>
      <c r="M28" s="1"/>
      <c r="N28" s="2"/>
      <c r="O28" s="1"/>
      <c r="R28" s="1"/>
      <c r="S28" s="1"/>
      <c r="T28" s="1"/>
      <c r="U28" s="1"/>
      <c r="V28" s="1"/>
      <c r="W28" s="1"/>
      <c r="X28" s="1"/>
      <c r="Y28" s="1"/>
      <c r="Z28" s="3"/>
      <c r="AO28" s="1"/>
      <c r="AP28" s="1"/>
      <c r="AQ28" s="1"/>
      <c r="AR28" s="1"/>
      <c r="AS28" s="1"/>
      <c r="AT28" s="1"/>
      <c r="AU28" s="1"/>
    </row>
    <row r="29" spans="1:47" ht="13.5">
      <c r="A29" s="53"/>
      <c r="B29" s="71" t="s">
        <v>38</v>
      </c>
      <c r="C29" s="72" t="s">
        <v>30</v>
      </c>
      <c r="D29" s="13">
        <v>0</v>
      </c>
      <c r="E29" s="20">
        <v>2</v>
      </c>
      <c r="F29" s="15">
        <f t="shared" si="0"/>
        <v>0</v>
      </c>
      <c r="G29" s="69" t="s">
        <v>18</v>
      </c>
      <c r="H29" s="53"/>
      <c r="S29" s="1"/>
      <c r="T29" s="1"/>
      <c r="U29" s="1"/>
      <c r="V29" s="1"/>
      <c r="W29" s="1"/>
      <c r="X29" s="1"/>
      <c r="Y29" s="1"/>
      <c r="Z29" s="3" t="s">
        <v>0</v>
      </c>
      <c r="AO29" s="1"/>
      <c r="AP29" s="1"/>
      <c r="AQ29" s="1"/>
      <c r="AR29" s="1"/>
      <c r="AS29" s="1"/>
      <c r="AT29" s="1"/>
      <c r="AU29" s="1"/>
    </row>
    <row r="30" spans="1:47" ht="13.5">
      <c r="A30" s="53"/>
      <c r="B30" s="71" t="s">
        <v>39</v>
      </c>
      <c r="C30" s="72" t="s">
        <v>40</v>
      </c>
      <c r="D30" s="13">
        <f>10/0.75</f>
        <v>13.333333333333334</v>
      </c>
      <c r="E30" s="20">
        <v>0.75</v>
      </c>
      <c r="F30" s="15">
        <f t="shared" si="0"/>
        <v>10</v>
      </c>
      <c r="G30" s="69" t="s">
        <v>18</v>
      </c>
      <c r="H30" s="53"/>
      <c r="S30" s="1"/>
      <c r="T30" s="1"/>
      <c r="U30" s="1"/>
      <c r="V30" s="1"/>
      <c r="W30" s="1"/>
      <c r="X30" s="1"/>
      <c r="Y30" s="1"/>
      <c r="Z30" s="3"/>
      <c r="AO30" s="1"/>
      <c r="AP30" s="1"/>
      <c r="AQ30" s="1"/>
      <c r="AR30" s="1"/>
      <c r="AS30" s="1"/>
      <c r="AT30" s="1"/>
      <c r="AU30" s="1"/>
    </row>
    <row r="31" spans="1:47" ht="13.5">
      <c r="A31" s="53"/>
      <c r="B31" s="71" t="s">
        <v>41</v>
      </c>
      <c r="C31" s="72" t="s">
        <v>30</v>
      </c>
      <c r="D31" s="13">
        <v>1</v>
      </c>
      <c r="E31" s="20">
        <v>13</v>
      </c>
      <c r="F31" s="15">
        <f aca="true" t="shared" si="1" ref="F31:F39">+D31*E31</f>
        <v>13</v>
      </c>
      <c r="G31" s="69" t="s">
        <v>18</v>
      </c>
      <c r="H31" s="53"/>
      <c r="S31" s="1"/>
      <c r="T31" s="1"/>
      <c r="U31" s="1"/>
      <c r="V31" s="1"/>
      <c r="W31" s="1"/>
      <c r="X31" s="1"/>
      <c r="Y31" s="1"/>
      <c r="Z31" s="3"/>
      <c r="AO31" s="1"/>
      <c r="AP31" s="1"/>
      <c r="AQ31" s="1"/>
      <c r="AR31" s="1"/>
      <c r="AS31" s="1"/>
      <c r="AT31" s="1"/>
      <c r="AU31" s="1"/>
    </row>
    <row r="32" spans="1:47" ht="13.5">
      <c r="A32" s="53"/>
      <c r="B32" s="74" t="s">
        <v>42</v>
      </c>
      <c r="C32" s="72" t="s">
        <v>30</v>
      </c>
      <c r="D32" s="13">
        <v>0</v>
      </c>
      <c r="E32" s="20">
        <v>6</v>
      </c>
      <c r="F32" s="15">
        <f t="shared" si="1"/>
        <v>0</v>
      </c>
      <c r="G32" s="69" t="s">
        <v>18</v>
      </c>
      <c r="H32" s="53"/>
      <c r="R32" s="1"/>
      <c r="S32" s="1"/>
      <c r="T32" s="1"/>
      <c r="U32" s="1"/>
      <c r="V32" s="1"/>
      <c r="W32" s="1"/>
      <c r="X32" s="1"/>
      <c r="Y32" s="1"/>
      <c r="Z32" s="3"/>
      <c r="AO32" s="1"/>
      <c r="AP32" s="1"/>
      <c r="AQ32" s="1"/>
      <c r="AR32" s="1"/>
      <c r="AS32" s="1"/>
      <c r="AT32" s="1"/>
      <c r="AU32" s="1"/>
    </row>
    <row r="33" spans="1:47" ht="13.5">
      <c r="A33" s="53"/>
      <c r="B33" s="71" t="s">
        <v>43</v>
      </c>
      <c r="C33" s="72" t="s">
        <v>44</v>
      </c>
      <c r="D33" s="13">
        <v>0</v>
      </c>
      <c r="E33" s="20">
        <v>12</v>
      </c>
      <c r="F33" s="15">
        <f t="shared" si="1"/>
        <v>0</v>
      </c>
      <c r="G33" s="69" t="s">
        <v>18</v>
      </c>
      <c r="H33" s="47"/>
      <c r="R33" s="1"/>
      <c r="S33" s="1"/>
      <c r="T33" s="1"/>
      <c r="U33" s="1"/>
      <c r="V33" s="1"/>
      <c r="W33" s="1"/>
      <c r="X33" s="1"/>
      <c r="Y33" s="1"/>
      <c r="Z33" s="3" t="s">
        <v>0</v>
      </c>
      <c r="AO33" s="1"/>
      <c r="AP33" s="1"/>
      <c r="AQ33" s="1"/>
      <c r="AR33" s="1"/>
      <c r="AS33" s="1"/>
      <c r="AT33" s="1"/>
      <c r="AU33" s="1"/>
    </row>
    <row r="34" spans="1:47" ht="13.5">
      <c r="A34" s="53"/>
      <c r="B34" s="71" t="s">
        <v>45</v>
      </c>
      <c r="C34" s="72" t="s">
        <v>30</v>
      </c>
      <c r="D34" s="13">
        <v>1</v>
      </c>
      <c r="E34" s="20">
        <v>20</v>
      </c>
      <c r="F34" s="15">
        <f t="shared" si="1"/>
        <v>20</v>
      </c>
      <c r="G34" s="69" t="s">
        <v>18</v>
      </c>
      <c r="H34" s="53"/>
      <c r="R34" s="1"/>
      <c r="S34" s="1"/>
      <c r="T34" s="1"/>
      <c r="U34" s="1"/>
      <c r="V34" s="1"/>
      <c r="W34" s="1"/>
      <c r="X34" s="1"/>
      <c r="Y34" s="1"/>
      <c r="Z34" s="3"/>
      <c r="AO34" s="1"/>
      <c r="AP34" s="1"/>
      <c r="AQ34" s="1"/>
      <c r="AR34" s="1"/>
      <c r="AS34" s="1"/>
      <c r="AT34" s="1"/>
      <c r="AU34" s="1"/>
    </row>
    <row r="35" spans="1:47" ht="13.5">
      <c r="A35" s="53"/>
      <c r="B35" s="71" t="s">
        <v>46</v>
      </c>
      <c r="C35" s="72" t="s">
        <v>30</v>
      </c>
      <c r="D35" s="13">
        <v>0</v>
      </c>
      <c r="E35" s="20">
        <v>9</v>
      </c>
      <c r="F35" s="15">
        <f t="shared" si="1"/>
        <v>0</v>
      </c>
      <c r="G35" s="69" t="s">
        <v>18</v>
      </c>
      <c r="H35" s="53"/>
      <c r="R35" s="1"/>
      <c r="S35" s="1"/>
      <c r="T35" s="1"/>
      <c r="U35" s="1"/>
      <c r="V35" s="1"/>
      <c r="W35" s="1"/>
      <c r="X35" s="1"/>
      <c r="Y35" s="1"/>
      <c r="Z35" s="3"/>
      <c r="AO35" s="1"/>
      <c r="AP35" s="1"/>
      <c r="AQ35" s="1"/>
      <c r="AR35" s="1"/>
      <c r="AS35" s="1"/>
      <c r="AT35" s="1"/>
      <c r="AU35" s="1"/>
    </row>
    <row r="36" spans="1:47" ht="13.5">
      <c r="A36" s="53"/>
      <c r="B36" s="71" t="s">
        <v>47</v>
      </c>
      <c r="C36" s="72" t="s">
        <v>30</v>
      </c>
      <c r="D36" s="13">
        <v>1</v>
      </c>
      <c r="E36" s="20">
        <v>3</v>
      </c>
      <c r="F36" s="15">
        <f t="shared" si="1"/>
        <v>3</v>
      </c>
      <c r="G36" s="69" t="s">
        <v>18</v>
      </c>
      <c r="H36" s="53"/>
      <c r="R36" s="1"/>
      <c r="S36" s="1"/>
      <c r="T36" s="1"/>
      <c r="U36" s="1"/>
      <c r="V36" s="1"/>
      <c r="W36" s="1"/>
      <c r="X36" s="1"/>
      <c r="Y36" s="1"/>
      <c r="Z36" s="3"/>
      <c r="AO36" s="1"/>
      <c r="AP36" s="1"/>
      <c r="AQ36" s="1"/>
      <c r="AR36" s="1"/>
      <c r="AS36" s="1"/>
      <c r="AT36" s="1"/>
      <c r="AU36" s="1"/>
    </row>
    <row r="37" spans="1:47" ht="13.5">
      <c r="A37" s="53"/>
      <c r="B37" s="71" t="s">
        <v>48</v>
      </c>
      <c r="C37" s="72" t="s">
        <v>30</v>
      </c>
      <c r="D37" s="13">
        <v>0</v>
      </c>
      <c r="E37" s="14">
        <v>25</v>
      </c>
      <c r="F37" s="15">
        <f t="shared" si="1"/>
        <v>0</v>
      </c>
      <c r="G37" s="69" t="s">
        <v>18</v>
      </c>
      <c r="H37" s="53"/>
      <c r="R37" s="1"/>
      <c r="S37" s="1"/>
      <c r="T37" s="1"/>
      <c r="U37" s="1"/>
      <c r="V37" s="1"/>
      <c r="W37" s="1"/>
      <c r="X37" s="1"/>
      <c r="Y37" s="1"/>
      <c r="Z37" s="3"/>
      <c r="AO37" s="1"/>
      <c r="AP37" s="1"/>
      <c r="AQ37" s="1"/>
      <c r="AR37" s="1"/>
      <c r="AS37" s="1"/>
      <c r="AT37" s="1"/>
      <c r="AU37" s="1"/>
    </row>
    <row r="38" spans="1:47" ht="13.5">
      <c r="A38" s="53"/>
      <c r="B38" s="71" t="s">
        <v>49</v>
      </c>
      <c r="C38" s="72" t="s">
        <v>30</v>
      </c>
      <c r="D38" s="13">
        <v>0</v>
      </c>
      <c r="E38" s="14">
        <v>40</v>
      </c>
      <c r="F38" s="15">
        <f t="shared" si="1"/>
        <v>0</v>
      </c>
      <c r="G38" s="69" t="s">
        <v>18</v>
      </c>
      <c r="H38" s="53"/>
      <c r="R38" s="1"/>
      <c r="S38" s="1"/>
      <c r="T38" s="1"/>
      <c r="U38" s="1"/>
      <c r="V38" s="1"/>
      <c r="W38" s="1"/>
      <c r="X38" s="1"/>
      <c r="Y38" s="1"/>
      <c r="Z38" s="3"/>
      <c r="AO38" s="1"/>
      <c r="AP38" s="1"/>
      <c r="AQ38" s="1"/>
      <c r="AR38" s="1"/>
      <c r="AS38" s="1"/>
      <c r="AT38" s="1"/>
      <c r="AU38" s="1"/>
    </row>
    <row r="39" spans="1:47" ht="13.5">
      <c r="A39" s="53"/>
      <c r="B39" s="71" t="s">
        <v>50</v>
      </c>
      <c r="C39" s="72" t="s">
        <v>51</v>
      </c>
      <c r="D39" s="13">
        <v>2.75</v>
      </c>
      <c r="E39" s="14">
        <v>11.25</v>
      </c>
      <c r="F39" s="15">
        <f t="shared" si="1"/>
        <v>30.9375</v>
      </c>
      <c r="G39" s="69" t="s">
        <v>18</v>
      </c>
      <c r="H39" s="53"/>
      <c r="R39" s="1"/>
      <c r="S39" s="1"/>
      <c r="T39" s="1"/>
      <c r="U39" s="1"/>
      <c r="V39" s="1"/>
      <c r="W39" s="1"/>
      <c r="X39" s="1"/>
      <c r="Y39" s="1"/>
      <c r="Z39" s="3"/>
      <c r="AO39" s="1"/>
      <c r="AP39" s="1"/>
      <c r="AQ39" s="1"/>
      <c r="AR39" s="1"/>
      <c r="AS39" s="1"/>
      <c r="AT39" s="1"/>
      <c r="AU39" s="1"/>
    </row>
    <row r="40" spans="1:47" ht="13.5">
      <c r="A40" s="47"/>
      <c r="B40" s="71" t="s">
        <v>52</v>
      </c>
      <c r="C40" s="72" t="s">
        <v>30</v>
      </c>
      <c r="D40" s="13">
        <v>1</v>
      </c>
      <c r="E40" s="14">
        <v>72</v>
      </c>
      <c r="F40" s="15">
        <f>E40*D40</f>
        <v>72</v>
      </c>
      <c r="G40" s="69" t="s">
        <v>18</v>
      </c>
      <c r="H40" s="53"/>
      <c r="R40" s="1"/>
      <c r="S40" s="1"/>
      <c r="T40" s="1"/>
      <c r="U40" s="1"/>
      <c r="V40" s="1"/>
      <c r="W40" s="1"/>
      <c r="X40" s="1"/>
      <c r="Y40" s="1"/>
      <c r="Z40" s="3"/>
      <c r="AO40" s="1"/>
      <c r="AP40" s="1"/>
      <c r="AQ40" s="1"/>
      <c r="AR40" s="1"/>
      <c r="AS40" s="1"/>
      <c r="AT40" s="1"/>
      <c r="AU40" s="1"/>
    </row>
    <row r="41" spans="1:47" ht="13.5">
      <c r="A41" s="47"/>
      <c r="B41" s="71" t="s">
        <v>53</v>
      </c>
      <c r="C41" s="72" t="s">
        <v>54</v>
      </c>
      <c r="D41" s="11">
        <f>+(SUM(F11:F40))/2</f>
        <v>208.7770055</v>
      </c>
      <c r="E41" s="21">
        <v>0.065</v>
      </c>
      <c r="F41" s="15">
        <f>E41*D41</f>
        <v>13.5705053575</v>
      </c>
      <c r="G41" s="69" t="s">
        <v>18</v>
      </c>
      <c r="H41" s="53"/>
      <c r="R41" s="1"/>
      <c r="S41" s="1"/>
      <c r="T41" s="1"/>
      <c r="U41" s="1"/>
      <c r="V41" s="1"/>
      <c r="W41" s="1"/>
      <c r="X41" s="1"/>
      <c r="Y41" s="1"/>
      <c r="Z41" s="3"/>
      <c r="AO41" s="1"/>
      <c r="AP41" s="1"/>
      <c r="AQ41" s="1"/>
      <c r="AR41" s="1"/>
      <c r="AS41" s="1"/>
      <c r="AT41" s="1"/>
      <c r="AU41" s="1"/>
    </row>
    <row r="42" spans="1:47" ht="13.5">
      <c r="A42" s="47"/>
      <c r="B42" s="71" t="s">
        <v>78</v>
      </c>
      <c r="C42" s="72" t="s">
        <v>77</v>
      </c>
      <c r="D42" s="87">
        <f>+F3</f>
        <v>750</v>
      </c>
      <c r="E42" s="20">
        <v>0.1</v>
      </c>
      <c r="F42" s="15">
        <f>+D42*E42</f>
        <v>75</v>
      </c>
      <c r="G42" s="69" t="s">
        <v>18</v>
      </c>
      <c r="H42" s="53"/>
      <c r="R42" s="1"/>
      <c r="S42" s="1"/>
      <c r="T42" s="1"/>
      <c r="U42" s="1"/>
      <c r="V42" s="1"/>
      <c r="W42" s="1"/>
      <c r="X42" s="1"/>
      <c r="Y42" s="1"/>
      <c r="Z42" s="3"/>
      <c r="AO42" s="1"/>
      <c r="AP42" s="1"/>
      <c r="AQ42" s="1"/>
      <c r="AR42" s="1"/>
      <c r="AS42" s="1"/>
      <c r="AT42" s="1"/>
      <c r="AU42" s="1"/>
    </row>
    <row r="43" spans="1:47" ht="13.5">
      <c r="A43" s="47"/>
      <c r="B43" s="71" t="s">
        <v>69</v>
      </c>
      <c r="C43" s="72" t="s">
        <v>70</v>
      </c>
      <c r="D43" s="87">
        <f>+F3/480</f>
        <v>1.5625</v>
      </c>
      <c r="E43" s="20">
        <v>3.1</v>
      </c>
      <c r="F43" s="15">
        <f>+D43*E43</f>
        <v>4.84375</v>
      </c>
      <c r="G43" s="69" t="s">
        <v>18</v>
      </c>
      <c r="H43" s="53"/>
      <c r="R43" s="1"/>
      <c r="S43" s="1"/>
      <c r="T43" s="1"/>
      <c r="U43" s="1"/>
      <c r="V43" s="1"/>
      <c r="W43" s="1"/>
      <c r="X43" s="1"/>
      <c r="Y43" s="1"/>
      <c r="Z43" s="3"/>
      <c r="AO43" s="1"/>
      <c r="AP43" s="1"/>
      <c r="AQ43" s="1"/>
      <c r="AR43" s="1"/>
      <c r="AS43" s="1"/>
      <c r="AT43" s="1"/>
      <c r="AU43" s="1"/>
    </row>
    <row r="44" spans="1:47" ht="14.25" customHeight="1">
      <c r="A44" s="53"/>
      <c r="B44" s="71" t="s">
        <v>71</v>
      </c>
      <c r="C44" s="72" t="s">
        <v>28</v>
      </c>
      <c r="D44" s="87">
        <f>+(F3*F4)/2000</f>
        <v>0.5062500000000001</v>
      </c>
      <c r="E44" s="20">
        <v>120</v>
      </c>
      <c r="F44" s="15">
        <f>+D44*E44*-1</f>
        <v>-60.750000000000014</v>
      </c>
      <c r="G44" s="69" t="s">
        <v>18</v>
      </c>
      <c r="H44" s="53"/>
      <c r="R44" s="1"/>
      <c r="S44" s="1"/>
      <c r="T44" s="1"/>
      <c r="U44" s="1"/>
      <c r="V44" s="1"/>
      <c r="W44" s="1"/>
      <c r="X44" s="1"/>
      <c r="Y44" s="1"/>
      <c r="Z44" s="3" t="s">
        <v>0</v>
      </c>
      <c r="AO44" s="1"/>
      <c r="AP44" s="1"/>
      <c r="AQ44" s="1"/>
      <c r="AR44" s="1"/>
      <c r="AS44" s="1"/>
      <c r="AT44" s="1"/>
      <c r="AU44" s="1"/>
    </row>
    <row r="45" spans="1:47" ht="8.25" customHeight="1">
      <c r="A45" s="53"/>
      <c r="B45" s="61"/>
      <c r="C45" s="75"/>
      <c r="D45" s="13"/>
      <c r="E45" s="14"/>
      <c r="F45" s="12" t="s">
        <v>18</v>
      </c>
      <c r="G45" s="69"/>
      <c r="H45" s="53"/>
      <c r="R45" s="1"/>
      <c r="S45" s="1"/>
      <c r="T45" s="1"/>
      <c r="U45" s="1"/>
      <c r="V45" s="1"/>
      <c r="W45" s="1"/>
      <c r="X45" s="1"/>
      <c r="Y45" s="1"/>
      <c r="Z45" s="1"/>
      <c r="AO45" s="1"/>
      <c r="AP45" s="1"/>
      <c r="AQ45" s="1"/>
      <c r="AR45" s="1"/>
      <c r="AS45" s="1"/>
      <c r="AT45" s="1"/>
      <c r="AU45" s="1"/>
    </row>
    <row r="46" spans="1:47" ht="13.5">
      <c r="A46" s="48" t="s">
        <v>55</v>
      </c>
      <c r="B46" s="53"/>
      <c r="C46" s="53"/>
      <c r="D46" s="14"/>
      <c r="E46" s="14"/>
      <c r="F46" s="22">
        <f>SUM(F11:F44)</f>
        <v>450.2182663575</v>
      </c>
      <c r="G46" s="69" t="s">
        <v>18</v>
      </c>
      <c r="H46" s="53"/>
      <c r="R46" s="1"/>
      <c r="S46" s="1"/>
      <c r="T46" s="1"/>
      <c r="U46" s="1"/>
      <c r="V46" s="1"/>
      <c r="W46" s="1"/>
      <c r="X46" s="1"/>
      <c r="Y46" s="1"/>
      <c r="Z46" s="1"/>
      <c r="AO46" s="1"/>
      <c r="AP46" s="1"/>
      <c r="AQ46" s="1"/>
      <c r="AR46" s="1"/>
      <c r="AS46" s="1"/>
      <c r="AT46" s="1"/>
      <c r="AU46" s="1"/>
    </row>
    <row r="47" spans="1:47" ht="14.25" customHeight="1">
      <c r="A47" s="53"/>
      <c r="B47" s="23" t="s">
        <v>65</v>
      </c>
      <c r="C47" s="53"/>
      <c r="D47" s="18"/>
      <c r="E47" s="18"/>
      <c r="F47" s="24"/>
      <c r="G47" s="53"/>
      <c r="H47" s="53"/>
      <c r="R47" s="1"/>
      <c r="S47" s="1"/>
      <c r="T47" s="1"/>
      <c r="U47" s="1"/>
      <c r="V47" s="1"/>
      <c r="W47" s="1"/>
      <c r="X47" s="1"/>
      <c r="Y47" s="1"/>
      <c r="Z47" s="3" t="s">
        <v>0</v>
      </c>
      <c r="AO47" s="1"/>
      <c r="AP47" s="1"/>
      <c r="AQ47" s="1"/>
      <c r="AR47" s="1"/>
      <c r="AS47" s="1"/>
      <c r="AT47" s="1"/>
      <c r="AU47" s="1"/>
    </row>
    <row r="48" spans="1:47" ht="13.5">
      <c r="A48" s="48" t="s">
        <v>56</v>
      </c>
      <c r="B48" s="53"/>
      <c r="C48" s="53"/>
      <c r="D48" s="14"/>
      <c r="E48" s="14"/>
      <c r="F48" s="15"/>
      <c r="G48" s="53"/>
      <c r="H48" s="53"/>
      <c r="R48" s="1"/>
      <c r="S48" s="1"/>
      <c r="T48" s="1"/>
      <c r="U48" s="1"/>
      <c r="V48" s="1"/>
      <c r="W48" s="1"/>
      <c r="X48" s="1"/>
      <c r="Y48" s="1"/>
      <c r="Z48" s="3" t="s">
        <v>0</v>
      </c>
      <c r="AO48" s="1"/>
      <c r="AP48" s="1"/>
      <c r="AQ48" s="1"/>
      <c r="AR48" s="1"/>
      <c r="AS48" s="1"/>
      <c r="AT48" s="1"/>
      <c r="AU48" s="1"/>
    </row>
    <row r="49" spans="1:47" ht="13.5">
      <c r="A49" s="53"/>
      <c r="B49" s="71" t="s">
        <v>52</v>
      </c>
      <c r="C49" s="72" t="s">
        <v>30</v>
      </c>
      <c r="D49" s="14">
        <v>1</v>
      </c>
      <c r="E49" s="14">
        <v>92</v>
      </c>
      <c r="F49" s="15">
        <f>E49*D49</f>
        <v>92</v>
      </c>
      <c r="G49" s="69" t="s">
        <v>18</v>
      </c>
      <c r="H49" s="53"/>
      <c r="R49" s="1"/>
      <c r="S49" s="1"/>
      <c r="T49" s="1"/>
      <c r="U49" s="1"/>
      <c r="V49" s="1"/>
      <c r="W49" s="1"/>
      <c r="X49" s="1"/>
      <c r="Y49" s="1"/>
      <c r="Z49" s="3" t="s">
        <v>0</v>
      </c>
      <c r="AO49" s="1"/>
      <c r="AP49" s="1"/>
      <c r="AQ49" s="1"/>
      <c r="AR49" s="1"/>
      <c r="AS49" s="1"/>
      <c r="AT49" s="1"/>
      <c r="AU49" s="1"/>
    </row>
    <row r="50" spans="1:47" ht="13.5">
      <c r="A50" s="53"/>
      <c r="B50" s="71" t="s">
        <v>43</v>
      </c>
      <c r="C50" s="72" t="s">
        <v>30</v>
      </c>
      <c r="D50" s="14">
        <v>0</v>
      </c>
      <c r="E50" s="14">
        <v>125</v>
      </c>
      <c r="F50" s="15">
        <f>E50*D50</f>
        <v>0</v>
      </c>
      <c r="G50" s="69" t="s">
        <v>18</v>
      </c>
      <c r="H50" s="53"/>
      <c r="R50" s="1"/>
      <c r="S50" s="1"/>
      <c r="T50" s="1"/>
      <c r="U50" s="1"/>
      <c r="V50" s="1"/>
      <c r="W50" s="1"/>
      <c r="X50" s="1"/>
      <c r="Y50" s="1"/>
      <c r="Z50" s="3" t="s">
        <v>0</v>
      </c>
      <c r="AO50" s="1"/>
      <c r="AP50" s="1"/>
      <c r="AQ50" s="1"/>
      <c r="AR50" s="1"/>
      <c r="AS50" s="1"/>
      <c r="AT50" s="1"/>
      <c r="AU50" s="1"/>
    </row>
    <row r="51" spans="1:47" ht="13.5">
      <c r="A51" s="53"/>
      <c r="B51" s="71" t="s">
        <v>57</v>
      </c>
      <c r="C51" s="72" t="s">
        <v>30</v>
      </c>
      <c r="D51" s="14">
        <v>1</v>
      </c>
      <c r="E51" s="14">
        <v>0</v>
      </c>
      <c r="F51" s="15">
        <f>E51*D51</f>
        <v>0</v>
      </c>
      <c r="G51" s="69" t="s">
        <v>18</v>
      </c>
      <c r="H51" s="53"/>
      <c r="R51" s="1"/>
      <c r="S51" s="1"/>
      <c r="T51" s="1"/>
      <c r="U51" s="1"/>
      <c r="V51" s="1"/>
      <c r="W51" s="1"/>
      <c r="X51" s="1"/>
      <c r="Y51" s="1"/>
      <c r="Z51" s="3"/>
      <c r="AO51" s="1"/>
      <c r="AP51" s="1"/>
      <c r="AQ51" s="1"/>
      <c r="AR51" s="1"/>
      <c r="AS51" s="1"/>
      <c r="AT51" s="1"/>
      <c r="AU51" s="1"/>
    </row>
    <row r="52" spans="1:47" ht="13.5">
      <c r="A52" s="53"/>
      <c r="B52" s="71" t="s">
        <v>58</v>
      </c>
      <c r="C52" s="72" t="s">
        <v>54</v>
      </c>
      <c r="D52" s="14">
        <f>+F46</f>
        <v>450.2182663575</v>
      </c>
      <c r="E52" s="14">
        <v>0.08</v>
      </c>
      <c r="F52" s="15">
        <f>E52*D52</f>
        <v>36.0174613086</v>
      </c>
      <c r="G52" s="69" t="s">
        <v>18</v>
      </c>
      <c r="H52" s="53"/>
      <c r="R52" s="1"/>
      <c r="S52" s="1"/>
      <c r="T52" s="1"/>
      <c r="U52" s="1"/>
      <c r="V52" s="1"/>
      <c r="W52" s="1"/>
      <c r="X52" s="1"/>
      <c r="Y52" s="1"/>
      <c r="Z52" s="3" t="s">
        <v>0</v>
      </c>
      <c r="AO52" s="1"/>
      <c r="AP52" s="1"/>
      <c r="AQ52" s="1"/>
      <c r="AR52" s="1"/>
      <c r="AS52" s="1"/>
      <c r="AT52" s="1"/>
      <c r="AU52" s="1"/>
    </row>
    <row r="53" spans="1:47" ht="8.25" customHeight="1">
      <c r="A53" s="53"/>
      <c r="B53" s="53"/>
      <c r="C53" s="46"/>
      <c r="D53" s="25"/>
      <c r="E53" s="25"/>
      <c r="F53" s="15"/>
      <c r="G53" s="77"/>
      <c r="H53" s="53"/>
      <c r="R53" s="1"/>
      <c r="S53" s="1"/>
      <c r="T53" s="1"/>
      <c r="U53" s="1"/>
      <c r="V53" s="1"/>
      <c r="W53" s="1"/>
      <c r="X53" s="1"/>
      <c r="Y53" s="1"/>
      <c r="Z53" s="3" t="s">
        <v>0</v>
      </c>
      <c r="AO53" s="1"/>
      <c r="AP53" s="1"/>
      <c r="AQ53" s="1"/>
      <c r="AR53" s="1"/>
      <c r="AS53" s="1"/>
      <c r="AT53" s="1"/>
      <c r="AU53" s="1"/>
    </row>
    <row r="54" spans="1:47" ht="13.5">
      <c r="A54" s="48" t="s">
        <v>59</v>
      </c>
      <c r="B54" s="53"/>
      <c r="C54" s="46"/>
      <c r="D54" s="25"/>
      <c r="E54" s="25"/>
      <c r="F54" s="26">
        <f>SUM(F49:F52)</f>
        <v>128.0174613086</v>
      </c>
      <c r="G54" s="69" t="s">
        <v>18</v>
      </c>
      <c r="H54" s="53"/>
      <c r="R54" s="1"/>
      <c r="S54" s="1"/>
      <c r="T54" s="1"/>
      <c r="U54" s="1"/>
      <c r="V54" s="1"/>
      <c r="W54" s="1"/>
      <c r="X54" s="1"/>
      <c r="Y54" s="1"/>
      <c r="Z54" s="1"/>
      <c r="AO54" s="1"/>
      <c r="AP54" s="1"/>
      <c r="AQ54" s="1"/>
      <c r="AR54" s="1"/>
      <c r="AS54" s="1"/>
      <c r="AT54" s="1"/>
      <c r="AU54" s="1"/>
    </row>
    <row r="55" spans="1:47" ht="13.5">
      <c r="A55" s="48"/>
      <c r="B55" s="23" t="s">
        <v>66</v>
      </c>
      <c r="C55" s="47"/>
      <c r="D55" s="47"/>
      <c r="E55" s="25"/>
      <c r="F55" s="15"/>
      <c r="G55" s="69"/>
      <c r="H55" s="53"/>
      <c r="R55" s="1"/>
      <c r="S55" s="1"/>
      <c r="T55" s="1"/>
      <c r="U55" s="1"/>
      <c r="V55" s="1"/>
      <c r="W55" s="1"/>
      <c r="X55" s="1"/>
      <c r="Y55" s="1"/>
      <c r="Z55" s="1"/>
      <c r="AO55" s="1"/>
      <c r="AP55" s="1"/>
      <c r="AQ55" s="1"/>
      <c r="AR55" s="1"/>
      <c r="AS55" s="1"/>
      <c r="AT55" s="1"/>
      <c r="AU55" s="1"/>
    </row>
    <row r="56" spans="1:47" ht="14.25" customHeight="1">
      <c r="A56" s="78" t="s">
        <v>60</v>
      </c>
      <c r="B56" s="79"/>
      <c r="C56" s="79"/>
      <c r="D56" s="27"/>
      <c r="E56" s="27"/>
      <c r="F56" s="28">
        <f>F46+F54</f>
        <v>578.2357276661</v>
      </c>
      <c r="G56" s="73" t="s">
        <v>18</v>
      </c>
      <c r="H56" s="70"/>
      <c r="R56" s="1"/>
      <c r="S56" s="1"/>
      <c r="T56" s="1"/>
      <c r="U56" s="1"/>
      <c r="V56" s="1"/>
      <c r="W56" s="1"/>
      <c r="X56" s="1"/>
      <c r="Y56" s="1"/>
      <c r="Z56" s="1"/>
      <c r="AO56" s="1"/>
      <c r="AP56" s="1"/>
      <c r="AQ56" s="1"/>
      <c r="AR56" s="1"/>
      <c r="AS56" s="1"/>
      <c r="AT56" s="1"/>
      <c r="AU56" s="1"/>
    </row>
    <row r="57" spans="1:47" ht="14.25" customHeight="1">
      <c r="A57" s="47"/>
      <c r="B57" s="23" t="s">
        <v>67</v>
      </c>
      <c r="C57" s="80"/>
      <c r="D57" s="47"/>
      <c r="E57" s="46"/>
      <c r="F57" s="76"/>
      <c r="G57" s="81"/>
      <c r="H57" s="47"/>
      <c r="R57" s="1"/>
      <c r="S57" s="1"/>
      <c r="T57" s="1"/>
      <c r="U57" s="1"/>
      <c r="V57" s="1"/>
      <c r="W57" s="1"/>
      <c r="X57" s="1"/>
      <c r="Y57" s="1"/>
      <c r="Z57" s="3" t="s">
        <v>0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4.25" customHeight="1">
      <c r="A58" s="47"/>
      <c r="B58" s="48"/>
      <c r="C58" s="56"/>
      <c r="D58" s="56"/>
      <c r="E58" s="53"/>
      <c r="F58" s="53"/>
      <c r="G58" s="53"/>
      <c r="H58" s="47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4.25" customHeight="1">
      <c r="A59" s="29"/>
      <c r="B59" s="51" t="s">
        <v>81</v>
      </c>
      <c r="C59" s="53"/>
      <c r="D59" s="53"/>
      <c r="E59" s="53"/>
      <c r="F59" s="53"/>
      <c r="G59" s="30"/>
      <c r="H59" s="47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4.25" customHeight="1">
      <c r="A60" s="29"/>
      <c r="B60" s="51" t="s">
        <v>74</v>
      </c>
      <c r="C60" s="29"/>
      <c r="D60" s="31"/>
      <c r="E60" s="31"/>
      <c r="F60" s="31"/>
      <c r="G60" s="29"/>
      <c r="H60" s="30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4.25" customHeight="1">
      <c r="A61" s="29"/>
      <c r="B61" s="32"/>
      <c r="C61" s="33" t="s">
        <v>76</v>
      </c>
      <c r="D61" s="34"/>
      <c r="E61" s="35"/>
      <c r="F61" s="34"/>
      <c r="G61" s="36"/>
      <c r="H61" s="30"/>
      <c r="M61" s="1"/>
      <c r="N61" s="2" t="s"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" t="s">
        <v>0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5" customHeight="1">
      <c r="A62" s="29"/>
      <c r="B62" s="37" t="s">
        <v>75</v>
      </c>
      <c r="C62" s="38">
        <v>0.7</v>
      </c>
      <c r="D62" s="39">
        <v>0.75</v>
      </c>
      <c r="E62" s="39">
        <v>0.8</v>
      </c>
      <c r="F62" s="39">
        <v>0.85</v>
      </c>
      <c r="G62" s="40">
        <v>0.9</v>
      </c>
      <c r="H62" s="30"/>
      <c r="I62" t="s">
        <v>79</v>
      </c>
      <c r="M62" s="1"/>
      <c r="N62" s="2" t="s"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" t="s">
        <v>0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5" customHeight="1">
      <c r="A63" s="29"/>
      <c r="B63" s="41">
        <v>550</v>
      </c>
      <c r="C63" s="88">
        <f>+(C$62*$B63)-(($F$46-$F$42-$F$43)+$F$44)-(($B63*$E$42)+(($B63/480)*$E$43))+((($B63*$F$4)/2000)*($E$44*-1))</f>
        <v>-27.72659969083334</v>
      </c>
      <c r="D63" s="88">
        <f aca="true" t="shared" si="2" ref="D63:G67">+(D$62*$B63)-(($F$46-$F$42-$F$43)+$F$44)-(($B63*$E$42)+(($B63/480)*$E$43))+((($B63*$F$4)/2000)*($E$44*-1))</f>
        <v>-0.2265996908333392</v>
      </c>
      <c r="E63" s="88">
        <f t="shared" si="2"/>
        <v>27.273400309166654</v>
      </c>
      <c r="F63" s="88">
        <f t="shared" si="2"/>
        <v>54.773400309166654</v>
      </c>
      <c r="G63" s="89">
        <f t="shared" si="2"/>
        <v>82.27340030916665</v>
      </c>
      <c r="H63" s="30"/>
      <c r="M63" s="1"/>
      <c r="N63" s="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5" customHeight="1">
      <c r="A64" s="29"/>
      <c r="B64" s="42">
        <v>650</v>
      </c>
      <c r="C64" s="90">
        <f>+(C$62*$B64)-(($F$46-$F$42-$F$43)+$F$44)-(($B64*$E$42)+(($B64/480)*$E$43))+((($B64*$F$4)/2000)*($E$44*-1))</f>
        <v>23.52756697583326</v>
      </c>
      <c r="D64" s="91">
        <f t="shared" si="2"/>
        <v>56.02756697583332</v>
      </c>
      <c r="E64" s="91">
        <f t="shared" si="2"/>
        <v>88.52756697583331</v>
      </c>
      <c r="F64" s="91">
        <f t="shared" si="2"/>
        <v>121.02756697583331</v>
      </c>
      <c r="G64" s="92">
        <f t="shared" si="2"/>
        <v>153.5275669758333</v>
      </c>
      <c r="H64" s="30"/>
      <c r="M64" s="1"/>
      <c r="N64" s="2" t="s"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" t="s">
        <v>0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5" customHeight="1">
      <c r="A65" s="29"/>
      <c r="B65" s="42">
        <v>750</v>
      </c>
      <c r="C65" s="90">
        <f>+(C$62*$B65)-(($F$46-$F$42-$F$43)+$F$44)-(($B65*$E$42)+(($B65/480)*$E$43))+((($B65*$F$4)/2000)*($E$44*-1))</f>
        <v>74.78173364249999</v>
      </c>
      <c r="D65" s="91">
        <f t="shared" si="2"/>
        <v>112.28173364249999</v>
      </c>
      <c r="E65" s="91">
        <f t="shared" si="2"/>
        <v>149.7817336425</v>
      </c>
      <c r="F65" s="91">
        <f t="shared" si="2"/>
        <v>187.2817336425</v>
      </c>
      <c r="G65" s="92">
        <f t="shared" si="2"/>
        <v>224.7817336425</v>
      </c>
      <c r="H65" s="30"/>
      <c r="M65" s="1"/>
      <c r="N65" s="2" t="s"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3" t="s">
        <v>0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15" customHeight="1">
      <c r="A66" s="29"/>
      <c r="B66" s="42">
        <v>850</v>
      </c>
      <c r="C66" s="90">
        <f>+(C$62*$B66)-(($F$46-$F$42-$F$43)+$F$44)-(($B66*$E$42)+(($B66/480)*$E$43))+((($B66*$F$4)/2000)*($E$44*-1))</f>
        <v>126.03590030916669</v>
      </c>
      <c r="D66" s="91">
        <f t="shared" si="2"/>
        <v>168.5359003091667</v>
      </c>
      <c r="E66" s="91">
        <f t="shared" si="2"/>
        <v>211.0359003091667</v>
      </c>
      <c r="F66" s="91">
        <f t="shared" si="2"/>
        <v>253.5359003091667</v>
      </c>
      <c r="G66" s="92">
        <f t="shared" si="2"/>
        <v>296.03590030916666</v>
      </c>
      <c r="H66" s="30"/>
      <c r="M66" s="1"/>
      <c r="N66" s="2" t="s">
        <v>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3" t="s">
        <v>0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15" customHeight="1">
      <c r="A67" s="29"/>
      <c r="B67" s="43">
        <v>950</v>
      </c>
      <c r="C67" s="93">
        <f>+(C$62*$B67)-(($F$46-$F$42-$F$43)+$F$44)-(($B67*$E$42)+(($B67/480)*$E$43))+((($B67*$F$4)/2000)*($E$44*-1))</f>
        <v>177.29006697583333</v>
      </c>
      <c r="D67" s="94">
        <f t="shared" si="2"/>
        <v>224.79006697583333</v>
      </c>
      <c r="E67" s="94">
        <f t="shared" si="2"/>
        <v>272.2900669758333</v>
      </c>
      <c r="F67" s="94">
        <f t="shared" si="2"/>
        <v>319.7900669758333</v>
      </c>
      <c r="G67" s="95">
        <f t="shared" si="2"/>
        <v>367.2900669758334</v>
      </c>
      <c r="H67" s="30"/>
      <c r="M67" s="1"/>
      <c r="N67" s="2" t="s"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3" t="s">
        <v>0</v>
      </c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15" customHeight="1">
      <c r="A68" s="44" t="s">
        <v>80</v>
      </c>
      <c r="B68" s="45"/>
      <c r="C68" s="45"/>
      <c r="D68" s="23"/>
      <c r="E68" s="46"/>
      <c r="F68" s="46"/>
      <c r="G68" s="47"/>
      <c r="H68" s="30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7.5" customHeight="1">
      <c r="A69" s="47"/>
      <c r="B69" s="29"/>
      <c r="C69" s="51"/>
      <c r="D69" s="29"/>
      <c r="E69" s="82"/>
      <c r="F69" s="83"/>
      <c r="G69" s="84"/>
      <c r="H69" s="30"/>
      <c r="N69" s="2" t="s">
        <v>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3" t="s">
        <v>0</v>
      </c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ht="12.75">
      <c r="A70" s="85" t="s">
        <v>61</v>
      </c>
      <c r="B70" s="45"/>
      <c r="C70" s="45"/>
      <c r="D70" s="45"/>
      <c r="E70" s="47"/>
      <c r="F70" s="47"/>
      <c r="G70" s="47"/>
      <c r="H70" s="47"/>
      <c r="AR70" s="1"/>
      <c r="AS70" s="1"/>
      <c r="AT70" s="1"/>
      <c r="AU70" s="1"/>
    </row>
    <row r="71" spans="1:8" ht="12.75">
      <c r="A71" s="85" t="s">
        <v>62</v>
      </c>
      <c r="B71" s="45"/>
      <c r="C71" s="45"/>
      <c r="D71" s="45"/>
      <c r="E71" s="47"/>
      <c r="F71" s="47"/>
      <c r="G71" s="47"/>
      <c r="H71" s="47"/>
    </row>
    <row r="72" spans="1:8" ht="12.75">
      <c r="A72" s="85" t="s">
        <v>63</v>
      </c>
      <c r="B72" s="45"/>
      <c r="C72" s="45"/>
      <c r="D72" s="45"/>
      <c r="E72" s="47"/>
      <c r="F72" s="47"/>
      <c r="G72" s="47"/>
      <c r="H72" s="47"/>
    </row>
    <row r="73" spans="1:8" ht="12.75">
      <c r="A73" s="86"/>
      <c r="B73" s="45"/>
      <c r="C73" s="45"/>
      <c r="D73" s="45"/>
      <c r="E73" s="47"/>
      <c r="F73" s="47"/>
      <c r="G73" s="47"/>
      <c r="H73" s="47"/>
    </row>
    <row r="74" spans="1:8" ht="12.75">
      <c r="A74" s="86"/>
      <c r="B74" s="45"/>
      <c r="C74" s="45"/>
      <c r="D74" s="45"/>
      <c r="E74" s="47"/>
      <c r="F74" s="47"/>
      <c r="G74" s="47"/>
      <c r="H74" s="47"/>
    </row>
    <row r="75" spans="1:8" ht="12.75">
      <c r="A75" s="86"/>
      <c r="B75" s="45"/>
      <c r="C75" s="45"/>
      <c r="D75" s="45"/>
      <c r="E75" s="47"/>
      <c r="F75" s="47"/>
      <c r="G75" s="47"/>
      <c r="H75" s="47"/>
    </row>
    <row r="76" spans="1:8" ht="12.75">
      <c r="A76" s="47"/>
      <c r="B76" s="47"/>
      <c r="C76" s="47"/>
      <c r="D76" s="47"/>
      <c r="E76" s="47"/>
      <c r="F76" s="47"/>
      <c r="G76" s="47"/>
      <c r="H76" s="47"/>
    </row>
    <row r="77" spans="1:8" ht="12.75">
      <c r="A77" s="47"/>
      <c r="B77" s="47"/>
      <c r="C77" s="47"/>
      <c r="D77" s="47"/>
      <c r="E77" s="47"/>
      <c r="F77" s="47"/>
      <c r="G77" s="47"/>
      <c r="H77" s="47"/>
    </row>
    <row r="78" spans="1:8" ht="12.75">
      <c r="A78" s="47"/>
      <c r="B78" s="47"/>
      <c r="C78" s="47"/>
      <c r="D78" s="47"/>
      <c r="E78" s="47"/>
      <c r="F78" s="47"/>
      <c r="G78" s="47"/>
      <c r="H78" s="47"/>
    </row>
    <row r="79" spans="1:8" ht="12.75">
      <c r="A79" s="47"/>
      <c r="B79" s="47"/>
      <c r="C79" s="47"/>
      <c r="D79" s="47"/>
      <c r="E79" s="47"/>
      <c r="F79" s="47"/>
      <c r="G79" s="47"/>
      <c r="H79" s="47"/>
    </row>
    <row r="80" spans="1:8" ht="12.75">
      <c r="A80" s="47"/>
      <c r="B80" s="47"/>
      <c r="C80" s="47"/>
      <c r="D80" s="47"/>
      <c r="E80" s="47"/>
      <c r="F80" s="47"/>
      <c r="G80" s="47"/>
      <c r="H80" s="47"/>
    </row>
    <row r="81" spans="1:8" ht="12.75">
      <c r="A81" s="47"/>
      <c r="B81" s="47"/>
      <c r="C81" s="47"/>
      <c r="D81" s="47"/>
      <c r="E81" s="47"/>
      <c r="F81" s="47"/>
      <c r="G81" s="47"/>
      <c r="H81" s="47"/>
    </row>
    <row r="82" spans="1:8" ht="13.5">
      <c r="A82" s="53"/>
      <c r="B82" s="47"/>
      <c r="C82" s="47"/>
      <c r="D82" s="47"/>
      <c r="E82" s="47"/>
      <c r="F82" s="47"/>
      <c r="G82" s="47"/>
      <c r="H82" s="47"/>
    </row>
    <row r="83" spans="1:8" ht="13.5">
      <c r="A83" s="53"/>
      <c r="B83" s="47"/>
      <c r="C83" s="47"/>
      <c r="D83" s="47"/>
      <c r="E83" s="47"/>
      <c r="F83" s="47"/>
      <c r="G83" s="47"/>
      <c r="H83" s="47"/>
    </row>
    <row r="84" spans="1:47" ht="12.75">
      <c r="A84" s="47"/>
      <c r="B84" s="47"/>
      <c r="C84" s="47"/>
      <c r="D84" s="47"/>
      <c r="E84" s="47"/>
      <c r="F84" s="47"/>
      <c r="G84" s="47"/>
      <c r="H84" s="47"/>
      <c r="AR84" s="1"/>
      <c r="AS84" s="1"/>
      <c r="AT84" s="1"/>
      <c r="AU84" s="1"/>
    </row>
    <row r="85" spans="1:47" ht="12.75">
      <c r="A85" s="47"/>
      <c r="B85" s="47"/>
      <c r="C85" s="47"/>
      <c r="D85" s="47"/>
      <c r="E85" s="47"/>
      <c r="F85" s="47"/>
      <c r="G85" s="47"/>
      <c r="H85" s="47"/>
      <c r="AR85" s="1"/>
      <c r="AS85" s="1"/>
      <c r="AT85" s="1"/>
      <c r="AU85" s="1"/>
    </row>
    <row r="86" spans="1:47" ht="12.75">
      <c r="A86" s="47"/>
      <c r="B86" s="47"/>
      <c r="C86" s="47"/>
      <c r="D86" s="47"/>
      <c r="E86" s="47"/>
      <c r="F86" s="47"/>
      <c r="G86" s="47"/>
      <c r="H86" s="47"/>
      <c r="AR86" s="1"/>
      <c r="AS86" s="1"/>
      <c r="AT86" s="1"/>
      <c r="AU86" s="1"/>
    </row>
    <row r="87" spans="1:47" ht="12.75">
      <c r="A87" s="47"/>
      <c r="B87" s="46"/>
      <c r="C87" s="46"/>
      <c r="D87" s="46"/>
      <c r="E87" s="46"/>
      <c r="F87" s="46"/>
      <c r="G87" s="46"/>
      <c r="H87" s="4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ht="12.75">
      <c r="A88" s="47"/>
      <c r="B88" s="46"/>
      <c r="C88" s="46"/>
      <c r="D88" s="46"/>
      <c r="E88" s="46"/>
      <c r="F88" s="46"/>
      <c r="G88" s="46"/>
      <c r="H88" s="4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ht="12.75">
      <c r="A89" s="46"/>
      <c r="B89" s="46"/>
      <c r="C89" s="46"/>
      <c r="D89" s="46"/>
      <c r="E89" s="46"/>
      <c r="F89" s="46"/>
      <c r="G89" s="46"/>
      <c r="H89" s="4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ht="12.75">
      <c r="A90" s="85"/>
      <c r="B90" s="46"/>
      <c r="C90" s="46"/>
      <c r="D90" s="46"/>
      <c r="E90" s="46"/>
      <c r="F90" s="46"/>
      <c r="G90" s="46"/>
      <c r="H90" s="4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ht="12.75">
      <c r="A91" s="85"/>
      <c r="B91" s="46"/>
      <c r="C91" s="46"/>
      <c r="D91" s="46"/>
      <c r="E91" s="46"/>
      <c r="F91" s="46"/>
      <c r="G91" s="46"/>
      <c r="H91" s="4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ht="12.75">
      <c r="A92" s="85"/>
      <c r="B92" s="46"/>
      <c r="C92" s="46"/>
      <c r="D92" s="46"/>
      <c r="E92" s="46"/>
      <c r="F92" s="46"/>
      <c r="G92" s="46"/>
      <c r="H92" s="4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ht="12.75">
      <c r="A93" s="46"/>
      <c r="B93" s="46"/>
      <c r="C93" s="46"/>
      <c r="D93" s="46"/>
      <c r="E93" s="46"/>
      <c r="F93" s="46"/>
      <c r="G93" s="46"/>
      <c r="H93" s="4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ht="12.75">
      <c r="A94" s="46"/>
      <c r="B94" s="46"/>
      <c r="C94" s="46"/>
      <c r="D94" s="46"/>
      <c r="E94" s="46"/>
      <c r="F94" s="46"/>
      <c r="G94" s="46"/>
      <c r="H94" s="4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ht="12.75">
      <c r="A95" s="46"/>
      <c r="B95" s="46"/>
      <c r="C95" s="46"/>
      <c r="D95" s="46"/>
      <c r="E95" s="46"/>
      <c r="F95" s="46"/>
      <c r="G95" s="46"/>
      <c r="H95" s="4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ht="12.75">
      <c r="A96" s="46"/>
      <c r="B96" s="46"/>
      <c r="C96" s="46"/>
      <c r="D96" s="46"/>
      <c r="E96" s="46"/>
      <c r="F96" s="46"/>
      <c r="G96" s="46"/>
      <c r="H96" s="4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ht="12.75">
      <c r="A97" s="46"/>
      <c r="B97" s="46"/>
      <c r="C97" s="46"/>
      <c r="D97" s="46"/>
      <c r="E97" s="46"/>
      <c r="F97" s="46"/>
      <c r="G97" s="46"/>
      <c r="H97" s="4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ht="12.75">
      <c r="A98" s="46"/>
      <c r="B98" s="46"/>
      <c r="C98" s="46"/>
      <c r="D98" s="46"/>
      <c r="E98" s="46"/>
      <c r="F98" s="46"/>
      <c r="G98" s="46"/>
      <c r="H98" s="4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ht="12.75">
      <c r="A99" s="46"/>
      <c r="B99" s="46"/>
      <c r="C99" s="46"/>
      <c r="D99" s="46"/>
      <c r="E99" s="46"/>
      <c r="F99" s="46"/>
      <c r="G99" s="46"/>
      <c r="H99" s="4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ht="12.75">
      <c r="A100" s="46"/>
      <c r="B100" s="46"/>
      <c r="C100" s="46"/>
      <c r="D100" s="46"/>
      <c r="E100" s="46"/>
      <c r="F100" s="46"/>
      <c r="G100" s="46"/>
      <c r="H100" s="4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ht="12.75">
      <c r="A101" s="46"/>
      <c r="B101" s="46"/>
      <c r="C101" s="46"/>
      <c r="D101" s="46"/>
      <c r="E101" s="46"/>
      <c r="F101" s="46"/>
      <c r="G101" s="46"/>
      <c r="H101" s="4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ht="12.75">
      <c r="A102" s="46"/>
      <c r="B102" s="46"/>
      <c r="C102" s="46"/>
      <c r="D102" s="46"/>
      <c r="E102" s="46"/>
      <c r="F102" s="46"/>
      <c r="G102" s="46"/>
      <c r="H102" s="4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ht="12.75">
      <c r="A103" s="46"/>
      <c r="B103" s="46"/>
      <c r="C103" s="46"/>
      <c r="D103" s="46"/>
      <c r="E103" s="46"/>
      <c r="F103" s="46"/>
      <c r="G103" s="46"/>
      <c r="H103" s="4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ht="12.75">
      <c r="A104" s="46"/>
      <c r="B104" s="46"/>
      <c r="C104" s="46"/>
      <c r="D104" s="46"/>
      <c r="E104" s="46"/>
      <c r="F104" s="46"/>
      <c r="G104" s="46"/>
      <c r="H104" s="4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ht="12.75">
      <c r="A105" s="46"/>
      <c r="B105" s="46"/>
      <c r="C105" s="46"/>
      <c r="D105" s="46"/>
      <c r="E105" s="46"/>
      <c r="F105" s="46"/>
      <c r="G105" s="46"/>
      <c r="H105" s="4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ht="12.75">
      <c r="A106" s="46"/>
      <c r="B106" s="46"/>
      <c r="C106" s="46"/>
      <c r="D106" s="46"/>
      <c r="E106" s="46"/>
      <c r="F106" s="46"/>
      <c r="G106" s="46"/>
      <c r="H106" s="4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ht="12.75">
      <c r="A107" s="46"/>
      <c r="B107" s="46"/>
      <c r="C107" s="46"/>
      <c r="D107" s="46"/>
      <c r="E107" s="46"/>
      <c r="F107" s="46"/>
      <c r="G107" s="46"/>
      <c r="H107" s="4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ht="12.75">
      <c r="A108" s="46"/>
      <c r="B108" s="46"/>
      <c r="C108" s="46"/>
      <c r="D108" s="46"/>
      <c r="E108" s="46"/>
      <c r="F108" s="46"/>
      <c r="G108" s="46"/>
      <c r="H108" s="4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ht="12.75">
      <c r="A109" s="46"/>
      <c r="B109" s="46"/>
      <c r="C109" s="46"/>
      <c r="D109" s="46"/>
      <c r="E109" s="46"/>
      <c r="F109" s="46"/>
      <c r="G109" s="46"/>
      <c r="H109" s="4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ht="12.75">
      <c r="A110" s="46"/>
      <c r="B110" s="46"/>
      <c r="C110" s="46"/>
      <c r="D110" s="46"/>
      <c r="E110" s="46"/>
      <c r="F110" s="46"/>
      <c r="G110" s="46"/>
      <c r="H110" s="4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ht="12.75">
      <c r="A111" s="46"/>
      <c r="B111" s="46"/>
      <c r="C111" s="46"/>
      <c r="D111" s="46"/>
      <c r="E111" s="46"/>
      <c r="F111" s="46"/>
      <c r="G111" s="46"/>
      <c r="H111" s="4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ht="12.75">
      <c r="A112" s="46"/>
      <c r="B112" s="46"/>
      <c r="C112" s="46"/>
      <c r="D112" s="46"/>
      <c r="E112" s="46"/>
      <c r="F112" s="46"/>
      <c r="G112" s="46"/>
      <c r="H112" s="4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ht="12.75">
      <c r="A113" s="46"/>
      <c r="B113" s="46"/>
      <c r="C113" s="46"/>
      <c r="D113" s="46"/>
      <c r="E113" s="46"/>
      <c r="F113" s="46"/>
      <c r="G113" s="46"/>
      <c r="H113" s="4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ht="12.75">
      <c r="A114" s="46"/>
      <c r="B114" s="46"/>
      <c r="C114" s="46"/>
      <c r="D114" s="46"/>
      <c r="E114" s="46"/>
      <c r="F114" s="46"/>
      <c r="G114" s="46"/>
      <c r="H114" s="4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ht="12.75">
      <c r="A115" s="46"/>
      <c r="B115" s="46"/>
      <c r="C115" s="46"/>
      <c r="D115" s="46"/>
      <c r="E115" s="46"/>
      <c r="F115" s="46"/>
      <c r="G115" s="46"/>
      <c r="H115" s="4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ht="12.75">
      <c r="A116" s="46"/>
      <c r="B116" s="46"/>
      <c r="C116" s="46"/>
      <c r="D116" s="46"/>
      <c r="E116" s="46"/>
      <c r="F116" s="46"/>
      <c r="G116" s="46"/>
      <c r="H116" s="4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ht="12.75">
      <c r="A117" s="46"/>
      <c r="B117" s="46"/>
      <c r="C117" s="46"/>
      <c r="D117" s="46"/>
      <c r="E117" s="46"/>
      <c r="F117" s="46"/>
      <c r="G117" s="46"/>
      <c r="H117" s="4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ht="12.75">
      <c r="A118" s="46"/>
      <c r="B118" s="46"/>
      <c r="C118" s="46"/>
      <c r="D118" s="46"/>
      <c r="E118" s="46"/>
      <c r="F118" s="46"/>
      <c r="G118" s="46"/>
      <c r="H118" s="4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ht="12.75">
      <c r="A119" s="46"/>
      <c r="B119" s="46"/>
      <c r="C119" s="46"/>
      <c r="D119" s="46"/>
      <c r="E119" s="46"/>
      <c r="F119" s="46"/>
      <c r="G119" s="46"/>
      <c r="H119" s="4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ht="12.75">
      <c r="A120" s="46"/>
      <c r="B120" s="46"/>
      <c r="C120" s="46"/>
      <c r="D120" s="46"/>
      <c r="E120" s="46"/>
      <c r="F120" s="46"/>
      <c r="G120" s="46"/>
      <c r="H120" s="4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ht="12.75">
      <c r="A121" s="46"/>
      <c r="B121" s="46"/>
      <c r="C121" s="46"/>
      <c r="D121" s="46"/>
      <c r="E121" s="46"/>
      <c r="F121" s="46"/>
      <c r="G121" s="46"/>
      <c r="H121" s="4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ht="12.75">
      <c r="A122" s="46"/>
      <c r="B122" s="46"/>
      <c r="C122" s="46"/>
      <c r="D122" s="46"/>
      <c r="E122" s="46"/>
      <c r="F122" s="46"/>
      <c r="G122" s="46"/>
      <c r="H122" s="4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ht="12.75">
      <c r="A123" s="46"/>
      <c r="B123" s="46"/>
      <c r="C123" s="46"/>
      <c r="D123" s="46"/>
      <c r="E123" s="46"/>
      <c r="F123" s="46"/>
      <c r="G123" s="46"/>
      <c r="H123" s="4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ht="12.75">
      <c r="A124" s="46"/>
      <c r="B124" s="46"/>
      <c r="C124" s="46"/>
      <c r="D124" s="46"/>
      <c r="E124" s="46"/>
      <c r="F124" s="46"/>
      <c r="G124" s="46"/>
      <c r="H124" s="4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ht="12.75">
      <c r="A125" s="46"/>
      <c r="B125" s="46"/>
      <c r="C125" s="46"/>
      <c r="D125" s="46"/>
      <c r="E125" s="46"/>
      <c r="F125" s="46"/>
      <c r="G125" s="46"/>
      <c r="H125" s="4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ht="12.75">
      <c r="A126" s="46"/>
      <c r="B126" s="46"/>
      <c r="C126" s="46"/>
      <c r="D126" s="46"/>
      <c r="E126" s="46"/>
      <c r="F126" s="46"/>
      <c r="G126" s="46"/>
      <c r="H126" s="4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ht="12.75">
      <c r="A127" s="46"/>
      <c r="B127" s="46"/>
      <c r="C127" s="46"/>
      <c r="D127" s="46"/>
      <c r="E127" s="46"/>
      <c r="F127" s="46"/>
      <c r="G127" s="46"/>
      <c r="H127" s="4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ht="12.75">
      <c r="A128" s="46"/>
      <c r="B128" s="46"/>
      <c r="C128" s="46"/>
      <c r="D128" s="46"/>
      <c r="E128" s="46"/>
      <c r="F128" s="46"/>
      <c r="G128" s="46"/>
      <c r="H128" s="4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ht="12.75">
      <c r="A129" s="46"/>
      <c r="B129" s="46"/>
      <c r="C129" s="46"/>
      <c r="D129" s="46"/>
      <c r="E129" s="46"/>
      <c r="F129" s="46"/>
      <c r="G129" s="46"/>
      <c r="H129" s="4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ht="12.75">
      <c r="A130" s="46"/>
      <c r="B130" s="46"/>
      <c r="C130" s="46"/>
      <c r="D130" s="46"/>
      <c r="E130" s="46"/>
      <c r="F130" s="46"/>
      <c r="G130" s="46"/>
      <c r="H130" s="4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ht="12.75">
      <c r="A131" s="46"/>
      <c r="B131" s="46"/>
      <c r="C131" s="46"/>
      <c r="D131" s="46"/>
      <c r="E131" s="46"/>
      <c r="F131" s="46"/>
      <c r="G131" s="46"/>
      <c r="H131" s="4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ht="12.75">
      <c r="A132" s="46"/>
      <c r="B132" s="46"/>
      <c r="C132" s="46"/>
      <c r="D132" s="46"/>
      <c r="E132" s="46"/>
      <c r="F132" s="46"/>
      <c r="G132" s="46"/>
      <c r="H132" s="4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ht="12.75">
      <c r="A133" s="46"/>
      <c r="B133" s="46"/>
      <c r="C133" s="46"/>
      <c r="D133" s="46"/>
      <c r="E133" s="46"/>
      <c r="F133" s="46"/>
      <c r="G133" s="46"/>
      <c r="H133" s="4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ht="12.75">
      <c r="A134" s="46"/>
      <c r="B134" s="46"/>
      <c r="C134" s="46"/>
      <c r="D134" s="46"/>
      <c r="E134" s="46"/>
      <c r="F134" s="46"/>
      <c r="G134" s="46"/>
      <c r="H134" s="4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ht="12.75">
      <c r="A135" s="46"/>
      <c r="B135" s="46"/>
      <c r="C135" s="46"/>
      <c r="D135" s="46"/>
      <c r="E135" s="46"/>
      <c r="F135" s="46"/>
      <c r="G135" s="46"/>
      <c r="H135" s="4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ht="12.75">
      <c r="A136" s="46"/>
      <c r="B136" s="46"/>
      <c r="C136" s="46"/>
      <c r="D136" s="46"/>
      <c r="E136" s="46"/>
      <c r="F136" s="46"/>
      <c r="G136" s="46"/>
      <c r="H136" s="4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ht="12.75">
      <c r="A137" s="46"/>
      <c r="B137" s="46"/>
      <c r="C137" s="46"/>
      <c r="D137" s="46"/>
      <c r="E137" s="46"/>
      <c r="F137" s="46"/>
      <c r="G137" s="46"/>
      <c r="H137" s="4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ht="12.75">
      <c r="A138" s="46"/>
      <c r="B138" s="46"/>
      <c r="C138" s="46"/>
      <c r="D138" s="46"/>
      <c r="E138" s="46"/>
      <c r="F138" s="46"/>
      <c r="G138" s="46"/>
      <c r="H138" s="46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pans="1:47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  <row r="373" spans="1:47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</row>
    <row r="374" spans="1:47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</row>
    <row r="375" spans="1:47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</row>
    <row r="376" spans="1:47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</row>
    <row r="377" spans="1:47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</row>
    <row r="378" spans="1:47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</row>
    <row r="379" spans="1:47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</row>
    <row r="380" spans="1:47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</row>
  </sheetData>
  <sheetProtection sheet="1"/>
  <printOptions horizontalCentered="1" verticalCentered="1"/>
  <pageMargins left="0" right="0" top="0" bottom="0" header="0.02" footer="0.02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ACES, CoAg, AAES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W Runge</dc:creator>
  <cp:keywords/>
  <dc:description/>
  <cp:lastModifiedBy>Max Runge</cp:lastModifiedBy>
  <cp:lastPrinted>2011-03-11T19:10:24Z</cp:lastPrinted>
  <dcterms:created xsi:type="dcterms:W3CDTF">2010-03-12T14:27:14Z</dcterms:created>
  <dcterms:modified xsi:type="dcterms:W3CDTF">2013-07-12T15:47:08Z</dcterms:modified>
  <cp:category/>
  <cp:version/>
  <cp:contentType/>
  <cp:contentStatus/>
</cp:coreProperties>
</file>