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tton2014NRed" sheetId="3" r:id="rId1"/>
    <sheet name="Sheet1" sheetId="2" r:id="rId2"/>
  </sheets>
  <definedNames>
    <definedName name="_xlnm.Print_Area" localSheetId="0">Cotton2014NRed!$A$1:$G$70</definedName>
  </definedNames>
  <calcPr calcId="145621"/>
</workbook>
</file>

<file path=xl/calcChain.xml><?xml version="1.0" encoding="utf-8"?>
<calcChain xmlns="http://schemas.openxmlformats.org/spreadsheetml/2006/main">
  <c r="F21" i="3" l="1"/>
  <c r="F17" i="3"/>
  <c r="F11" i="3"/>
  <c r="F12" i="3"/>
  <c r="F14" i="3"/>
  <c r="F15" i="3"/>
  <c r="F16" i="3"/>
  <c r="F18" i="3"/>
  <c r="F20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40" i="3"/>
  <c r="D41" i="3"/>
  <c r="F41" i="3"/>
  <c r="D42" i="3"/>
  <c r="F42" i="3"/>
  <c r="F47" i="3"/>
  <c r="F48" i="3"/>
  <c r="F49" i="3"/>
  <c r="F51" i="2"/>
  <c r="D51" i="2"/>
  <c r="F49" i="2"/>
  <c r="B49" i="2"/>
  <c r="F48" i="2"/>
  <c r="E45" i="2"/>
  <c r="D39" i="3" l="1"/>
  <c r="F39" i="3" s="1"/>
  <c r="F44" i="3" s="1"/>
  <c r="D50" i="3" l="1"/>
  <c r="F50" i="3" s="1"/>
  <c r="F52" i="3" s="1"/>
  <c r="F54" i="3" s="1"/>
  <c r="C64" i="3"/>
  <c r="G61" i="3"/>
  <c r="C65" i="3"/>
  <c r="F61" i="3"/>
  <c r="C61" i="3"/>
  <c r="C63" i="3"/>
  <c r="D63" i="3"/>
  <c r="F63" i="3"/>
  <c r="G65" i="3"/>
  <c r="G62" i="3"/>
  <c r="E61" i="3"/>
  <c r="E62" i="3"/>
  <c r="E63" i="3"/>
  <c r="F62" i="3"/>
  <c r="F64" i="3"/>
  <c r="G64" i="3"/>
  <c r="D62" i="3"/>
  <c r="D65" i="3"/>
  <c r="F65" i="3"/>
  <c r="E65" i="3"/>
  <c r="C62" i="3"/>
  <c r="D64" i="3"/>
  <c r="D61" i="3"/>
  <c r="E64" i="3"/>
  <c r="G63" i="3"/>
</calcChain>
</file>

<file path=xl/sharedStrings.xml><?xml version="1.0" encoding="utf-8"?>
<sst xmlns="http://schemas.openxmlformats.org/spreadsheetml/2006/main" count="200" uniqueCount="106">
  <si>
    <t/>
  </si>
  <si>
    <t>Estimated Costs Per Acre</t>
  </si>
  <si>
    <t>Following Recommended Management Practices</t>
  </si>
  <si>
    <t>Yield Goal</t>
  </si>
  <si>
    <t>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</si>
  <si>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</si>
  <si>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</si>
  <si>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</si>
  <si>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</si>
  <si>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</si>
  <si>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</si>
  <si>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</si>
  <si>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</si>
  <si>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</si>
  <si>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</si>
  <si>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</si>
  <si>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BAG</t>
  </si>
  <si>
    <t>_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</si>
  <si>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</si>
  <si>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</si>
  <si>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</si>
  <si>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</si>
  <si>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</si>
  <si>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</si>
  <si>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Lime (Prorated)</t>
  </si>
  <si>
    <t>TONS</t>
  </si>
  <si>
    <t>Herbicides</t>
  </si>
  <si>
    <t>ACRE</t>
  </si>
  <si>
    <t>Insecticides</t>
  </si>
  <si>
    <t xml:space="preserve">     Planting</t>
  </si>
  <si>
    <t xml:space="preserve">     Early Season</t>
  </si>
  <si>
    <t xml:space="preserve">     Mid Season</t>
  </si>
  <si>
    <t xml:space="preserve">     Late Season</t>
  </si>
  <si>
    <t>Systemic Fungicides</t>
  </si>
  <si>
    <t>Calculation for</t>
  </si>
  <si>
    <t>Growth Regulator</t>
  </si>
  <si>
    <t>OZ.</t>
  </si>
  <si>
    <t>Gin/Whse. Net of seed value</t>
  </si>
  <si>
    <t>Defol/Harvest Aid</t>
  </si>
  <si>
    <t>Consultant/Scouting Fee</t>
  </si>
  <si>
    <t>Cottonseed Quantity =</t>
  </si>
  <si>
    <t>times Lint</t>
  </si>
  <si>
    <t>Irrigation</t>
  </si>
  <si>
    <t>AC/IN</t>
  </si>
  <si>
    <t>Cottonseed Price =</t>
  </si>
  <si>
    <t>times the Oct Soybean Meal Futrures Price</t>
  </si>
  <si>
    <t>Crop Insurance</t>
  </si>
  <si>
    <t>Cottonseed Value</t>
  </si>
  <si>
    <t>Quant X Price/2000</t>
  </si>
  <si>
    <t>Aerial Application</t>
  </si>
  <si>
    <t>Boll Weevil Eradication</t>
  </si>
  <si>
    <t>Cover Crop Establishment.</t>
  </si>
  <si>
    <t>Gin/Whse Cost</t>
  </si>
  <si>
    <t>per lb lint</t>
  </si>
  <si>
    <t>Land Rent</t>
  </si>
  <si>
    <t>Labor (Wages &amp; Fringe)</t>
  </si>
  <si>
    <t>HOUR</t>
  </si>
  <si>
    <t>Cottonseed Value is subtracted from Gin/Whse cost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</si>
  <si>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</si>
  <si>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</si>
  <si>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</si>
  <si>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</si>
  <si>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</si>
  <si>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</si>
  <si>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</si>
  <si>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</si>
  <si>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</si>
  <si>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</si>
  <si>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</si>
  <si>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</si>
  <si>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</si>
  <si>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</si>
  <si>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</si>
  <si>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</si>
  <si>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</si>
  <si>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</si>
  <si>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</si>
  <si>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2 applications</t>
  </si>
  <si>
    <t>per appl</t>
  </si>
  <si>
    <t>Grass Hopper</t>
  </si>
  <si>
    <t>special trip</t>
  </si>
  <si>
    <t>Stink Bugs</t>
  </si>
  <si>
    <t xml:space="preserve">N Ala </t>
  </si>
  <si>
    <t>C &amp; S Ala</t>
  </si>
  <si>
    <t>appl</t>
  </si>
  <si>
    <t xml:space="preserve">     Burndown/Planting</t>
  </si>
  <si>
    <t>(Approximate Range per Acre : $325 to $750)</t>
  </si>
  <si>
    <t>(Approximate Range per Acre : $90 to $300)</t>
  </si>
  <si>
    <t>(Approximate Range per Acre : $400 to $1050)</t>
  </si>
  <si>
    <t>Classing/Promotion Fee</t>
  </si>
  <si>
    <t>BALE</t>
  </si>
  <si>
    <t>Cottonseed Credit</t>
  </si>
  <si>
    <t>Note: To customize this budget, you may change any numbers in blue.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</si>
  <si>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</si>
  <si>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</si>
  <si>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</si>
  <si>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</si>
  <si>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</si>
  <si>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</si>
  <si>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>1  Production costs held constant except Gin/Whse, Classing/Promotion Fee, and Cottonseed Credit</t>
  </si>
  <si>
    <t xml:space="preserve">                                      NET RETURNS PER ACRE ABOVE SPECIFIED VARIABLE EXPENSES</t>
  </si>
  <si>
    <t>ALABAMA, 2014</t>
  </si>
  <si>
    <t>Seed &amp; Tech Fee</t>
  </si>
  <si>
    <t>Micronutrients/Boron</t>
  </si>
  <si>
    <t xml:space="preserve">     Post/Lay-By</t>
  </si>
  <si>
    <t>COTTON  North Reduced Tillage - Enterprise Planning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</si>
</sst>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 applyProtection="1">
      <protection locked="0"/>
    </xf>
    <xf numFmtId="0" fontId="25" fillId="0" borderId="0" xfId="0" applyFont="1"/>
    <xf numFmtId="165" fontId="21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/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/>
    <xf numFmtId="0" fontId="0" fillId="0" borderId="0" xfId="0" applyAlignment="1" applyProtection="1">
      <alignment horizontal="left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2" fontId="27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0" fontId="26" fillId="0" borderId="0" xfId="0" applyFont="1" applyProtection="1">
      <protection locked="0"/>
    </xf>
    <xf numFmtId="0" fontId="0" fillId="0" borderId="0" xfId="0" applyProtection="1"/>
    <xf numFmtId="164" fontId="27" fillId="0" borderId="0" xfId="0" applyNumberFormat="1" applyFont="1" applyFill="1" applyProtection="1">
      <protection locked="0"/>
    </xf>
    <xf numFmtId="9" fontId="21" fillId="0" borderId="0" xfId="0" applyNumberFormat="1" applyFont="1"/>
    <xf numFmtId="0" fontId="0" fillId="0" borderId="10" xfId="0" applyBorder="1"/>
    <xf numFmtId="166" fontId="27" fillId="0" borderId="0" xfId="0" applyNumberFormat="1" applyFont="1" applyProtection="1">
      <protection locked="0"/>
    </xf>
    <xf numFmtId="164" fontId="25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166" fontId="25" fillId="0" borderId="0" xfId="0" applyNumberFormat="1" applyFont="1" applyProtection="1"/>
    <xf numFmtId="164" fontId="25" fillId="0" borderId="0" xfId="0" applyNumberFormat="1" applyFont="1" applyProtection="1">
      <protection locked="0"/>
    </xf>
    <xf numFmtId="164" fontId="20" fillId="0" borderId="0" xfId="0" applyNumberFormat="1" applyFont="1" applyProtection="1"/>
    <xf numFmtId="164" fontId="25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25" fillId="0" borderId="11" xfId="0" applyNumberFormat="1" applyFont="1" applyBorder="1" applyProtection="1"/>
    <xf numFmtId="164" fontId="0" fillId="0" borderId="0" xfId="0" applyNumberFormat="1" applyProtection="1"/>
    <xf numFmtId="0" fontId="29" fillId="0" borderId="0" xfId="0" applyFont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167" fontId="24" fillId="0" borderId="12" xfId="0" applyNumberFormat="1" applyFont="1" applyBorder="1" applyAlignment="1" applyProtection="1">
      <alignment horizontal="center"/>
      <protection locked="0"/>
    </xf>
    <xf numFmtId="167" fontId="24" fillId="0" borderId="11" xfId="0" applyNumberFormat="1" applyFont="1" applyBorder="1" applyAlignment="1" applyProtection="1">
      <alignment horizontal="center"/>
      <protection locked="0"/>
    </xf>
    <xf numFmtId="167" fontId="24" fillId="0" borderId="13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164" fontId="30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8" xfId="0" applyNumberFormat="1" applyFont="1" applyBorder="1" applyAlignment="1" applyProtection="1">
      <alignment horizontal="left"/>
      <protection locked="0"/>
    </xf>
    <xf numFmtId="164" fontId="23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5" fillId="0" borderId="0" xfId="0" quotePrefix="1" applyNumberFormat="1" applyFont="1" applyBorder="1" applyProtection="1">
      <protection locked="0"/>
    </xf>
    <xf numFmtId="0" fontId="25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164" fontId="23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8"/>
  <sheetViews>
    <sheetView tabSelected="1" workbookViewId="0">
      <selection activeCell="I4" sqref="I4"/>
    </sheetView>
  </sheetViews>
  <sheetFormatPr defaultRowHeight="13.2" x14ac:dyDescent="0.25"/>
  <cols>
    <col min="1" max="1" width="8.44140625" customWidth="1"/>
    <col min="2" max="2" width="28.6640625" customWidth="1"/>
    <col min="3" max="3" width="7.6640625" customWidth="1"/>
    <col min="4" max="6" width="11.6640625" customWidth="1"/>
    <col min="7" max="7" width="14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5.6" x14ac:dyDescent="0.3">
      <c r="A1" s="56" t="s">
        <v>105</v>
      </c>
      <c r="B1" s="55"/>
      <c r="C1" s="54"/>
      <c r="D1" s="54"/>
      <c r="E1" s="57"/>
      <c r="F1" s="54"/>
      <c r="G1" s="54"/>
      <c r="H1" s="58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59" t="s">
        <v>1</v>
      </c>
      <c r="B2" s="60"/>
      <c r="C2" s="4" t="s">
        <v>92</v>
      </c>
      <c r="D2" s="54"/>
      <c r="E2" s="54"/>
      <c r="F2" s="54"/>
      <c r="G2" s="54"/>
      <c r="H2" s="58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9" t="s">
        <v>2</v>
      </c>
      <c r="B3" s="61"/>
      <c r="C3" s="61"/>
      <c r="D3" s="61"/>
      <c r="E3" s="62" t="s">
        <v>3</v>
      </c>
      <c r="F3" s="4">
        <v>750</v>
      </c>
      <c r="G3" s="62" t="s">
        <v>4</v>
      </c>
      <c r="H3" s="61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63" t="s">
        <v>101</v>
      </c>
      <c r="B4" s="64"/>
      <c r="C4" s="61"/>
      <c r="D4" s="65" t="s">
        <v>93</v>
      </c>
      <c r="E4" s="64"/>
      <c r="F4" s="66">
        <v>1.35</v>
      </c>
      <c r="G4" s="61"/>
      <c r="H4" s="61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63"/>
      <c r="B5" s="62" t="s">
        <v>5</v>
      </c>
      <c r="C5" s="61"/>
      <c r="D5" s="61"/>
      <c r="E5" s="61"/>
      <c r="F5" s="61"/>
      <c r="G5" s="61"/>
      <c r="H5" s="61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3.8" x14ac:dyDescent="0.25">
      <c r="A6" s="55"/>
      <c r="B6" s="62" t="s">
        <v>6</v>
      </c>
      <c r="C6" s="61"/>
      <c r="D6" s="61"/>
      <c r="E6" s="55"/>
      <c r="F6" s="61"/>
      <c r="G6" s="61"/>
      <c r="H6" s="61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61"/>
      <c r="B7" s="61"/>
      <c r="C7" s="62"/>
      <c r="D7" s="62"/>
      <c r="E7" s="67" t="s">
        <v>7</v>
      </c>
      <c r="F7" s="67" t="s">
        <v>8</v>
      </c>
      <c r="G7" s="68" t="s">
        <v>9</v>
      </c>
      <c r="H7" s="61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9" t="s">
        <v>0</v>
      </c>
      <c r="B8" s="62"/>
      <c r="C8" s="70" t="s">
        <v>10</v>
      </c>
      <c r="D8" s="71" t="s">
        <v>11</v>
      </c>
      <c r="E8" s="71" t="s">
        <v>12</v>
      </c>
      <c r="F8" s="71" t="s">
        <v>13</v>
      </c>
      <c r="G8" s="72" t="s">
        <v>14</v>
      </c>
      <c r="H8" s="61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73"/>
      <c r="B9" s="74"/>
      <c r="C9" s="75"/>
      <c r="D9" s="10"/>
      <c r="E9" s="10"/>
      <c r="F9" s="76"/>
      <c r="G9" s="77"/>
      <c r="H9" s="61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6" t="s">
        <v>15</v>
      </c>
      <c r="B10" s="61"/>
      <c r="C10" s="61"/>
      <c r="D10" s="61"/>
      <c r="E10" s="61"/>
      <c r="F10" s="61"/>
      <c r="G10" s="61"/>
      <c r="H10" s="61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61"/>
      <c r="B11" s="78" t="s">
        <v>102</v>
      </c>
      <c r="C11" s="79" t="s">
        <v>16</v>
      </c>
      <c r="D11" s="13">
        <v>0.13</v>
      </c>
      <c r="E11" s="14">
        <v>467</v>
      </c>
      <c r="F11" s="15">
        <f>+D11*E11</f>
        <v>60.71</v>
      </c>
      <c r="G11" s="77" t="s">
        <v>17</v>
      </c>
      <c r="H11" s="61"/>
      <c r="I11" s="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61"/>
      <c r="B12" s="78" t="s">
        <v>18</v>
      </c>
      <c r="C12" s="79" t="s">
        <v>16</v>
      </c>
      <c r="D12" s="13">
        <v>0</v>
      </c>
      <c r="E12" s="14">
        <v>17</v>
      </c>
      <c r="F12" s="15">
        <f>+D12*E12</f>
        <v>0</v>
      </c>
      <c r="G12" s="77" t="s">
        <v>17</v>
      </c>
      <c r="H12" s="61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61"/>
      <c r="B13" s="78" t="s">
        <v>19</v>
      </c>
      <c r="C13" s="55"/>
      <c r="D13" s="14"/>
      <c r="E13" s="14"/>
      <c r="F13" s="15"/>
      <c r="G13" s="55"/>
      <c r="H13" s="61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61"/>
      <c r="B14" s="78" t="s">
        <v>20</v>
      </c>
      <c r="C14" s="79" t="s">
        <v>21</v>
      </c>
      <c r="D14" s="16">
        <v>90</v>
      </c>
      <c r="E14" s="14">
        <v>0.6</v>
      </c>
      <c r="F14" s="15">
        <f>+D14*E14</f>
        <v>54</v>
      </c>
      <c r="G14" s="80" t="s">
        <v>17</v>
      </c>
      <c r="H14" s="61"/>
      <c r="I14" s="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3.8" x14ac:dyDescent="0.25">
      <c r="A15" s="61"/>
      <c r="B15" s="78" t="s">
        <v>22</v>
      </c>
      <c r="C15" s="79" t="s">
        <v>21</v>
      </c>
      <c r="D15" s="16">
        <v>40</v>
      </c>
      <c r="E15" s="14">
        <v>0.45</v>
      </c>
      <c r="F15" s="15">
        <f>+D15*E15</f>
        <v>18</v>
      </c>
      <c r="G15" s="77" t="s">
        <v>17</v>
      </c>
      <c r="H15" s="61"/>
      <c r="I15" s="5"/>
      <c r="J15" s="5"/>
      <c r="K15" s="5"/>
      <c r="L15" s="5"/>
      <c r="M15" s="17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 t="s">
        <v>0</v>
      </c>
      <c r="AO15" s="1"/>
      <c r="AP15" s="1"/>
      <c r="AQ15" s="1"/>
      <c r="AR15" s="1"/>
      <c r="AS15" s="1"/>
      <c r="AT15" s="1"/>
      <c r="AU15" s="1"/>
    </row>
    <row r="16" spans="1:47" ht="13.8" x14ac:dyDescent="0.25">
      <c r="A16" s="61"/>
      <c r="B16" s="78" t="s">
        <v>23</v>
      </c>
      <c r="C16" s="79" t="s">
        <v>21</v>
      </c>
      <c r="D16" s="16">
        <v>60</v>
      </c>
      <c r="E16" s="14">
        <v>0.45</v>
      </c>
      <c r="F16" s="15">
        <f>+D16*E16</f>
        <v>27</v>
      </c>
      <c r="G16" s="77" t="s">
        <v>17</v>
      </c>
      <c r="H16" s="61"/>
      <c r="I16" s="5"/>
      <c r="J16" s="5"/>
      <c r="K16" s="5"/>
      <c r="L16" s="5"/>
      <c r="M16" s="17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61"/>
      <c r="B17" s="78" t="s">
        <v>103</v>
      </c>
      <c r="C17" s="79" t="s">
        <v>27</v>
      </c>
      <c r="D17" s="13">
        <v>1</v>
      </c>
      <c r="E17" s="14">
        <v>10</v>
      </c>
      <c r="F17" s="15">
        <f>+D17*E17</f>
        <v>10</v>
      </c>
      <c r="G17" s="77" t="s">
        <v>17</v>
      </c>
      <c r="H17" s="61"/>
      <c r="I17" s="5"/>
      <c r="J17" s="5"/>
      <c r="K17" s="5"/>
      <c r="L17" s="5"/>
      <c r="M17" s="17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61"/>
      <c r="B18" s="78" t="s">
        <v>24</v>
      </c>
      <c r="C18" s="79" t="s">
        <v>25</v>
      </c>
      <c r="D18" s="13">
        <v>0.33</v>
      </c>
      <c r="E18" s="14">
        <v>35</v>
      </c>
      <c r="F18" s="15">
        <f>+D18*E18</f>
        <v>11.55</v>
      </c>
      <c r="G18" s="77" t="s">
        <v>17</v>
      </c>
      <c r="H18" s="61"/>
      <c r="I18" s="5"/>
      <c r="J18" s="5"/>
      <c r="K18" s="5"/>
      <c r="L18" s="5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 t="s">
        <v>0</v>
      </c>
      <c r="AO18" s="1"/>
      <c r="AP18" s="1"/>
      <c r="AQ18" s="1"/>
      <c r="AR18" s="1"/>
      <c r="AS18" s="1"/>
      <c r="AT18" s="1"/>
      <c r="AU18" s="1"/>
    </row>
    <row r="19" spans="1:47" ht="13.8" x14ac:dyDescent="0.25">
      <c r="A19" s="61"/>
      <c r="B19" s="78" t="s">
        <v>26</v>
      </c>
      <c r="C19" s="55"/>
      <c r="D19" s="18"/>
      <c r="E19" s="18"/>
      <c r="F19" s="19"/>
      <c r="G19" s="55"/>
      <c r="H19" s="61"/>
      <c r="I19" s="5"/>
      <c r="J19" s="5"/>
      <c r="K19" s="5"/>
      <c r="L19" s="5"/>
      <c r="M19" s="1"/>
      <c r="N19" s="1"/>
      <c r="O19" s="6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3.8" x14ac:dyDescent="0.25">
      <c r="A20" s="61"/>
      <c r="B20" s="78" t="s">
        <v>85</v>
      </c>
      <c r="C20" s="79" t="s">
        <v>27</v>
      </c>
      <c r="D20" s="13">
        <v>1</v>
      </c>
      <c r="E20" s="14">
        <v>45</v>
      </c>
      <c r="F20" s="15">
        <f>+D20*E20</f>
        <v>45</v>
      </c>
      <c r="G20" s="77" t="s">
        <v>17</v>
      </c>
      <c r="H20" s="61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/>
      <c r="AO20" s="1"/>
      <c r="AP20" s="1"/>
      <c r="AQ20" s="1"/>
      <c r="AR20" s="1"/>
      <c r="AS20" s="1"/>
      <c r="AT20" s="1"/>
      <c r="AU20" s="1"/>
    </row>
    <row r="21" spans="1:47" ht="13.8" x14ac:dyDescent="0.25">
      <c r="A21" s="61"/>
      <c r="B21" s="78" t="s">
        <v>104</v>
      </c>
      <c r="C21" s="79" t="s">
        <v>27</v>
      </c>
      <c r="D21" s="13">
        <v>1</v>
      </c>
      <c r="E21" s="14">
        <v>38</v>
      </c>
      <c r="F21" s="15">
        <f>+D21*E21</f>
        <v>38</v>
      </c>
      <c r="G21" s="77" t="s">
        <v>17</v>
      </c>
      <c r="H21" s="61"/>
      <c r="I21" s="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8" x14ac:dyDescent="0.25">
      <c r="A22" s="61"/>
      <c r="B22" s="78" t="s">
        <v>28</v>
      </c>
      <c r="C22" s="55"/>
      <c r="D22" s="18"/>
      <c r="E22" s="18"/>
      <c r="F22" s="19"/>
      <c r="G22" s="55"/>
      <c r="H22" s="61"/>
      <c r="I22" s="5"/>
      <c r="J22" s="5"/>
      <c r="K22" s="5"/>
      <c r="L22" s="5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3.8" x14ac:dyDescent="0.25">
      <c r="A23" s="61"/>
      <c r="B23" s="78" t="s">
        <v>29</v>
      </c>
      <c r="C23" s="79" t="s">
        <v>27</v>
      </c>
      <c r="D23" s="13">
        <v>1</v>
      </c>
      <c r="E23" s="14">
        <v>0</v>
      </c>
      <c r="F23" s="15">
        <f t="shared" ref="F23:F37" si="0">+D23*E23</f>
        <v>0</v>
      </c>
      <c r="G23" s="77" t="s">
        <v>17</v>
      </c>
      <c r="H23" s="61"/>
      <c r="I23" s="5"/>
      <c r="J23" s="5"/>
      <c r="K23" s="5"/>
      <c r="L23" s="5"/>
      <c r="M23" s="1"/>
      <c r="N23" s="2"/>
      <c r="O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61"/>
      <c r="B24" s="78" t="s">
        <v>30</v>
      </c>
      <c r="C24" s="79" t="s">
        <v>27</v>
      </c>
      <c r="D24" s="13">
        <v>1</v>
      </c>
      <c r="E24" s="14">
        <v>7</v>
      </c>
      <c r="F24" s="15">
        <f t="shared" si="0"/>
        <v>7</v>
      </c>
      <c r="G24" s="77" t="s">
        <v>17</v>
      </c>
      <c r="H24" s="61"/>
      <c r="I24" s="5"/>
      <c r="J24" s="5"/>
      <c r="K24" s="5"/>
      <c r="L24" s="5"/>
      <c r="M24" s="1"/>
      <c r="N24" s="2"/>
      <c r="O24" s="1"/>
      <c r="R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3.8" x14ac:dyDescent="0.25">
      <c r="A25" s="61"/>
      <c r="B25" s="78" t="s">
        <v>31</v>
      </c>
      <c r="C25" s="79" t="s">
        <v>27</v>
      </c>
      <c r="D25" s="13">
        <v>1</v>
      </c>
      <c r="E25" s="20">
        <v>7</v>
      </c>
      <c r="F25" s="15">
        <f t="shared" si="0"/>
        <v>7</v>
      </c>
      <c r="G25" s="77" t="s">
        <v>17</v>
      </c>
      <c r="H25" s="61"/>
      <c r="I25" s="5"/>
      <c r="J25" s="5"/>
      <c r="K25" s="5"/>
      <c r="L25" s="5"/>
      <c r="M25" s="1"/>
      <c r="N25" s="2"/>
      <c r="O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61"/>
      <c r="B26" s="78" t="s">
        <v>32</v>
      </c>
      <c r="C26" s="79" t="s">
        <v>27</v>
      </c>
      <c r="D26" s="13">
        <v>1</v>
      </c>
      <c r="E26" s="20">
        <v>5</v>
      </c>
      <c r="F26" s="15">
        <f t="shared" si="0"/>
        <v>5</v>
      </c>
      <c r="G26" s="77" t="s">
        <v>17</v>
      </c>
      <c r="H26" s="61"/>
      <c r="I26" s="5"/>
      <c r="J26" s="5"/>
      <c r="K26" s="5"/>
      <c r="L26" s="5"/>
      <c r="M26" s="1"/>
      <c r="N26" s="2"/>
      <c r="O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61"/>
      <c r="B27" s="78" t="s">
        <v>33</v>
      </c>
      <c r="C27" s="79" t="s">
        <v>27</v>
      </c>
      <c r="D27" s="13">
        <v>0</v>
      </c>
      <c r="E27" s="20">
        <v>2</v>
      </c>
      <c r="F27" s="15">
        <f t="shared" si="0"/>
        <v>0</v>
      </c>
      <c r="G27" s="77" t="s">
        <v>17</v>
      </c>
      <c r="H27" s="61"/>
      <c r="U27" s="1"/>
      <c r="V27" s="1"/>
      <c r="W27" s="1"/>
      <c r="X27" s="1"/>
      <c r="Y27" s="1"/>
      <c r="Z27" s="3" t="s">
        <v>0</v>
      </c>
      <c r="AO27" s="1"/>
      <c r="AP27" s="1"/>
      <c r="AQ27" s="1"/>
      <c r="AR27" s="1"/>
      <c r="AS27" s="1"/>
      <c r="AT27" s="1"/>
      <c r="AU27" s="1"/>
    </row>
    <row r="28" spans="1:47" ht="13.8" x14ac:dyDescent="0.25">
      <c r="A28" s="61"/>
      <c r="B28" s="78" t="s">
        <v>35</v>
      </c>
      <c r="C28" s="79" t="s">
        <v>36</v>
      </c>
      <c r="D28" s="13">
        <v>64</v>
      </c>
      <c r="E28" s="20">
        <v>0.1</v>
      </c>
      <c r="F28" s="15">
        <f t="shared" si="0"/>
        <v>6.4</v>
      </c>
      <c r="G28" s="77" t="s">
        <v>17</v>
      </c>
      <c r="H28" s="6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8" x14ac:dyDescent="0.25">
      <c r="A29" s="61"/>
      <c r="B29" s="78" t="s">
        <v>38</v>
      </c>
      <c r="C29" s="79" t="s">
        <v>27</v>
      </c>
      <c r="D29" s="13">
        <v>1</v>
      </c>
      <c r="E29" s="20">
        <v>13</v>
      </c>
      <c r="F29" s="15">
        <f t="shared" si="0"/>
        <v>13</v>
      </c>
      <c r="G29" s="77" t="s">
        <v>17</v>
      </c>
      <c r="H29" s="6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61"/>
      <c r="B30" s="81" t="s">
        <v>39</v>
      </c>
      <c r="C30" s="79" t="s">
        <v>27</v>
      </c>
      <c r="D30" s="13">
        <v>0</v>
      </c>
      <c r="E30" s="20">
        <v>8</v>
      </c>
      <c r="F30" s="15">
        <f t="shared" si="0"/>
        <v>0</v>
      </c>
      <c r="G30" s="77" t="s">
        <v>17</v>
      </c>
      <c r="H30" s="6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61"/>
      <c r="B31" s="78" t="s">
        <v>42</v>
      </c>
      <c r="C31" s="79" t="s">
        <v>43</v>
      </c>
      <c r="D31" s="13">
        <v>0</v>
      </c>
      <c r="E31" s="20">
        <v>12</v>
      </c>
      <c r="F31" s="15">
        <f t="shared" si="0"/>
        <v>0</v>
      </c>
      <c r="G31" s="77" t="s">
        <v>17</v>
      </c>
      <c r="H31" s="55"/>
      <c r="U31" s="1"/>
      <c r="V31" s="1"/>
      <c r="W31" s="1"/>
      <c r="X31" s="1"/>
      <c r="Y31" s="1"/>
      <c r="Z31" s="3" t="s">
        <v>0</v>
      </c>
      <c r="AO31" s="1"/>
      <c r="AP31" s="1"/>
      <c r="AQ31" s="1"/>
      <c r="AR31" s="1"/>
      <c r="AS31" s="1"/>
      <c r="AT31" s="1"/>
      <c r="AU31" s="1"/>
    </row>
    <row r="32" spans="1:47" ht="13.8" x14ac:dyDescent="0.25">
      <c r="A32" s="61"/>
      <c r="B32" s="78" t="s">
        <v>46</v>
      </c>
      <c r="C32" s="79" t="s">
        <v>27</v>
      </c>
      <c r="D32" s="13">
        <v>1</v>
      </c>
      <c r="E32" s="20">
        <v>25</v>
      </c>
      <c r="F32" s="15">
        <f t="shared" si="0"/>
        <v>25</v>
      </c>
      <c r="G32" s="77" t="s">
        <v>17</v>
      </c>
      <c r="H32" s="6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61"/>
      <c r="B33" s="78" t="s">
        <v>49</v>
      </c>
      <c r="C33" s="79" t="s">
        <v>27</v>
      </c>
      <c r="D33" s="13">
        <v>0</v>
      </c>
      <c r="E33" s="20">
        <v>9</v>
      </c>
      <c r="F33" s="15">
        <f t="shared" si="0"/>
        <v>0</v>
      </c>
      <c r="G33" s="77" t="s">
        <v>17</v>
      </c>
      <c r="H33" s="6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3.8" x14ac:dyDescent="0.25">
      <c r="A34" s="61"/>
      <c r="B34" s="78" t="s">
        <v>50</v>
      </c>
      <c r="C34" s="79" t="s">
        <v>27</v>
      </c>
      <c r="D34" s="13">
        <v>1</v>
      </c>
      <c r="E34" s="20">
        <v>3</v>
      </c>
      <c r="F34" s="15">
        <f t="shared" si="0"/>
        <v>3</v>
      </c>
      <c r="G34" s="77" t="s">
        <v>17</v>
      </c>
      <c r="H34" s="6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8" x14ac:dyDescent="0.25">
      <c r="A35" s="61"/>
      <c r="B35" s="78" t="s">
        <v>51</v>
      </c>
      <c r="C35" s="79" t="s">
        <v>27</v>
      </c>
      <c r="D35" s="13">
        <v>1</v>
      </c>
      <c r="E35" s="14">
        <v>25</v>
      </c>
      <c r="F35" s="15">
        <f t="shared" si="0"/>
        <v>25</v>
      </c>
      <c r="G35" s="77" t="s">
        <v>17</v>
      </c>
      <c r="H35" s="6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61"/>
      <c r="B36" s="78" t="s">
        <v>54</v>
      </c>
      <c r="C36" s="79" t="s">
        <v>27</v>
      </c>
      <c r="D36" s="13">
        <v>0</v>
      </c>
      <c r="E36" s="14">
        <v>40</v>
      </c>
      <c r="F36" s="15">
        <f t="shared" si="0"/>
        <v>0</v>
      </c>
      <c r="G36" s="77" t="s">
        <v>17</v>
      </c>
      <c r="H36" s="6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8" x14ac:dyDescent="0.25">
      <c r="A37" s="61"/>
      <c r="B37" s="78" t="s">
        <v>55</v>
      </c>
      <c r="C37" s="79" t="s">
        <v>56</v>
      </c>
      <c r="D37" s="13">
        <v>3.2</v>
      </c>
      <c r="E37" s="14">
        <v>11.25</v>
      </c>
      <c r="F37" s="15">
        <f t="shared" si="0"/>
        <v>36</v>
      </c>
      <c r="G37" s="77" t="s">
        <v>17</v>
      </c>
      <c r="H37" s="6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8" x14ac:dyDescent="0.25">
      <c r="A38" s="55"/>
      <c r="B38" s="78" t="s">
        <v>58</v>
      </c>
      <c r="C38" s="79" t="s">
        <v>27</v>
      </c>
      <c r="D38" s="13">
        <v>1</v>
      </c>
      <c r="E38" s="14">
        <v>68</v>
      </c>
      <c r="F38" s="15">
        <f>E38*D38</f>
        <v>68</v>
      </c>
      <c r="G38" s="77" t="s">
        <v>17</v>
      </c>
      <c r="H38" s="6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3.8" x14ac:dyDescent="0.25">
      <c r="A39" s="61"/>
      <c r="B39" s="78" t="s">
        <v>59</v>
      </c>
      <c r="C39" s="79" t="s">
        <v>60</v>
      </c>
      <c r="D39" s="11">
        <f>+(SUM(F11:F38))/2</f>
        <v>229.82999999999998</v>
      </c>
      <c r="E39" s="23">
        <v>5.5E-2</v>
      </c>
      <c r="F39" s="15">
        <f>E39*D39</f>
        <v>12.640649999999999</v>
      </c>
      <c r="G39" s="77" t="s">
        <v>17</v>
      </c>
      <c r="H39" s="61"/>
      <c r="U39" s="1"/>
      <c r="V39" s="1"/>
      <c r="W39" s="1"/>
      <c r="X39" s="1"/>
      <c r="Y39" s="1"/>
      <c r="Z39" s="3"/>
      <c r="AO39" s="1"/>
      <c r="AP39" s="1"/>
      <c r="AQ39" s="1"/>
      <c r="AR39" s="1"/>
      <c r="AS39" s="1"/>
      <c r="AT39" s="1"/>
      <c r="AU39" s="1"/>
    </row>
    <row r="40" spans="1:47" ht="13.8" x14ac:dyDescent="0.25">
      <c r="A40" s="55"/>
      <c r="B40" s="78" t="s">
        <v>98</v>
      </c>
      <c r="C40" s="79" t="s">
        <v>97</v>
      </c>
      <c r="D40" s="93">
        <v>750</v>
      </c>
      <c r="E40" s="20">
        <v>0.1</v>
      </c>
      <c r="F40" s="15">
        <f>+D40*E40</f>
        <v>75</v>
      </c>
      <c r="G40" s="77" t="s">
        <v>17</v>
      </c>
      <c r="H40" s="61"/>
      <c r="U40" s="1"/>
      <c r="V40" s="1"/>
      <c r="W40" s="1"/>
      <c r="X40" s="1"/>
      <c r="Y40" s="1"/>
      <c r="Z40" s="3"/>
      <c r="AO40" s="1"/>
      <c r="AP40" s="1"/>
      <c r="AQ40" s="1"/>
      <c r="AR40" s="1"/>
      <c r="AS40" s="1"/>
      <c r="AT40" s="1"/>
      <c r="AU40" s="1"/>
    </row>
    <row r="41" spans="1:47" ht="13.8" x14ac:dyDescent="0.25">
      <c r="A41" s="55"/>
      <c r="B41" s="78" t="s">
        <v>89</v>
      </c>
      <c r="C41" s="79" t="s">
        <v>90</v>
      </c>
      <c r="D41" s="93">
        <f>+F3/480</f>
        <v>1.5625</v>
      </c>
      <c r="E41" s="20">
        <v>3.1</v>
      </c>
      <c r="F41" s="15">
        <f>+D41*E41</f>
        <v>4.84375</v>
      </c>
      <c r="G41" s="77" t="s">
        <v>17</v>
      </c>
      <c r="H41" s="61"/>
      <c r="U41" s="1"/>
      <c r="V41" s="1"/>
      <c r="W41" s="1"/>
      <c r="X41" s="1"/>
      <c r="Y41" s="1"/>
      <c r="Z41" s="3"/>
      <c r="AO41" s="1"/>
      <c r="AP41" s="1"/>
      <c r="AQ41" s="1"/>
      <c r="AR41" s="1"/>
      <c r="AS41" s="1"/>
      <c r="AT41" s="1"/>
      <c r="AU41" s="1"/>
    </row>
    <row r="42" spans="1:47" ht="14.25" customHeight="1" x14ac:dyDescent="0.25">
      <c r="A42" s="55"/>
      <c r="B42" s="78" t="s">
        <v>91</v>
      </c>
      <c r="C42" s="79" t="s">
        <v>25</v>
      </c>
      <c r="D42" s="93">
        <f>+(F3*F4)/2000</f>
        <v>0.50625000000000009</v>
      </c>
      <c r="E42" s="20">
        <v>180</v>
      </c>
      <c r="F42" s="15">
        <f>+D42*E42*-1</f>
        <v>-91.125000000000014</v>
      </c>
      <c r="G42" s="77" t="s">
        <v>17</v>
      </c>
      <c r="H42" s="61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8.25" customHeight="1" x14ac:dyDescent="0.25">
      <c r="A43" s="61"/>
      <c r="B43" s="69"/>
      <c r="C43" s="82"/>
      <c r="D43" s="13"/>
      <c r="E43" s="14"/>
      <c r="F43" s="15"/>
      <c r="G43" s="77"/>
      <c r="H43" s="61"/>
      <c r="U43" s="1"/>
      <c r="V43" s="1"/>
      <c r="W43" s="1"/>
      <c r="X43" s="1"/>
      <c r="Y43" s="1"/>
      <c r="Z43" s="1"/>
      <c r="AO43" s="1"/>
      <c r="AP43" s="1"/>
      <c r="AQ43" s="1"/>
      <c r="AR43" s="1"/>
      <c r="AS43" s="1"/>
      <c r="AT43" s="1"/>
      <c r="AU43" s="1"/>
    </row>
    <row r="44" spans="1:47" ht="13.8" x14ac:dyDescent="0.25">
      <c r="A44" s="56" t="s">
        <v>61</v>
      </c>
      <c r="B44" s="61"/>
      <c r="C44" s="61"/>
      <c r="D44" s="14"/>
      <c r="E44" s="14"/>
      <c r="F44" s="25">
        <f>SUM(F11:F42)</f>
        <v>461.01939999999991</v>
      </c>
      <c r="G44" s="77" t="s">
        <v>17</v>
      </c>
      <c r="H44" s="61"/>
      <c r="U44" s="1"/>
      <c r="V44" s="1"/>
      <c r="W44" s="1"/>
      <c r="X44" s="1"/>
      <c r="Y44" s="1"/>
      <c r="Z44" s="1"/>
      <c r="AO44" s="1"/>
      <c r="AP44" s="1"/>
      <c r="AQ44" s="1"/>
      <c r="AR44" s="1"/>
      <c r="AS44" s="1"/>
      <c r="AT44" s="1"/>
      <c r="AU44" s="1"/>
    </row>
    <row r="45" spans="1:47" ht="14.25" customHeight="1" x14ac:dyDescent="0.25">
      <c r="A45" s="61"/>
      <c r="B45" s="26" t="s">
        <v>86</v>
      </c>
      <c r="C45" s="61"/>
      <c r="D45" s="18"/>
      <c r="E45" s="18"/>
      <c r="F45" s="27"/>
      <c r="G45" s="61"/>
      <c r="H45" s="61"/>
      <c r="U45" s="1"/>
      <c r="V45" s="1"/>
      <c r="W45" s="1"/>
      <c r="X45" s="1"/>
      <c r="Y45" s="1"/>
      <c r="Z45" s="3" t="s">
        <v>0</v>
      </c>
      <c r="AO45" s="1"/>
      <c r="AP45" s="1"/>
      <c r="AQ45" s="1"/>
      <c r="AR45" s="1"/>
      <c r="AS45" s="1"/>
      <c r="AT45" s="1"/>
      <c r="AU45" s="1"/>
    </row>
    <row r="46" spans="1:47" ht="13.8" x14ac:dyDescent="0.25">
      <c r="A46" s="56" t="s">
        <v>62</v>
      </c>
      <c r="B46" s="61"/>
      <c r="C46" s="61"/>
      <c r="D46" s="14"/>
      <c r="E46" s="14"/>
      <c r="F46" s="15"/>
      <c r="G46" s="61"/>
      <c r="H46" s="61"/>
      <c r="U46" s="1"/>
      <c r="V46" s="1"/>
      <c r="W46" s="1"/>
      <c r="X46" s="1"/>
      <c r="Y46" s="1"/>
      <c r="Z46" s="3" t="s">
        <v>0</v>
      </c>
      <c r="AO46" s="1"/>
      <c r="AP46" s="1"/>
      <c r="AQ46" s="1"/>
      <c r="AR46" s="1"/>
      <c r="AS46" s="1"/>
      <c r="AT46" s="1"/>
      <c r="AU46" s="1"/>
    </row>
    <row r="47" spans="1:47" ht="13.8" x14ac:dyDescent="0.25">
      <c r="A47" s="61"/>
      <c r="B47" s="78" t="s">
        <v>58</v>
      </c>
      <c r="C47" s="79" t="s">
        <v>27</v>
      </c>
      <c r="D47" s="14">
        <v>1</v>
      </c>
      <c r="E47" s="14">
        <v>88</v>
      </c>
      <c r="F47" s="15">
        <f>E47*D47</f>
        <v>88</v>
      </c>
      <c r="G47" s="77" t="s">
        <v>17</v>
      </c>
      <c r="H47" s="61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13.8" x14ac:dyDescent="0.25">
      <c r="A48" s="61"/>
      <c r="B48" s="78" t="s">
        <v>42</v>
      </c>
      <c r="C48" s="79" t="s">
        <v>27</v>
      </c>
      <c r="D48" s="14">
        <v>0</v>
      </c>
      <c r="E48" s="14">
        <v>125</v>
      </c>
      <c r="F48" s="15">
        <f>E48*D48</f>
        <v>0</v>
      </c>
      <c r="G48" s="77" t="s">
        <v>17</v>
      </c>
      <c r="H48" s="61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3.8" x14ac:dyDescent="0.25">
      <c r="A49" s="61"/>
      <c r="B49" s="78" t="s">
        <v>63</v>
      </c>
      <c r="C49" s="79" t="s">
        <v>27</v>
      </c>
      <c r="D49" s="14">
        <v>1</v>
      </c>
      <c r="E49" s="14">
        <v>0</v>
      </c>
      <c r="F49" s="15">
        <f>E49*D49</f>
        <v>0</v>
      </c>
      <c r="G49" s="77" t="s">
        <v>17</v>
      </c>
      <c r="H49" s="61"/>
      <c r="U49" s="1"/>
      <c r="V49" s="1"/>
      <c r="W49" s="1"/>
      <c r="X49" s="1"/>
      <c r="Y49" s="1"/>
      <c r="Z49" s="3"/>
      <c r="AO49" s="1"/>
      <c r="AP49" s="1"/>
      <c r="AQ49" s="1"/>
      <c r="AR49" s="1"/>
      <c r="AS49" s="1"/>
      <c r="AT49" s="1"/>
      <c r="AU49" s="1"/>
    </row>
    <row r="50" spans="1:47" ht="13.8" x14ac:dyDescent="0.25">
      <c r="A50" s="61"/>
      <c r="B50" s="78" t="s">
        <v>64</v>
      </c>
      <c r="C50" s="79" t="s">
        <v>60</v>
      </c>
      <c r="D50" s="14">
        <f>+F44</f>
        <v>461.01939999999991</v>
      </c>
      <c r="E50" s="14">
        <v>0.08</v>
      </c>
      <c r="F50" s="15">
        <f>E50*D50</f>
        <v>36.881551999999992</v>
      </c>
      <c r="G50" s="77" t="s">
        <v>17</v>
      </c>
      <c r="H50" s="61"/>
      <c r="U50" s="1"/>
      <c r="V50" s="1"/>
      <c r="W50" s="1"/>
      <c r="X50" s="1"/>
      <c r="Y50" s="1"/>
      <c r="Z50" s="3" t="s">
        <v>0</v>
      </c>
      <c r="AO50" s="1"/>
      <c r="AP50" s="1"/>
      <c r="AQ50" s="1"/>
      <c r="AR50" s="1"/>
      <c r="AS50" s="1"/>
      <c r="AT50" s="1"/>
      <c r="AU50" s="1"/>
    </row>
    <row r="51" spans="1:47" ht="8.25" customHeight="1" x14ac:dyDescent="0.25">
      <c r="A51" s="61"/>
      <c r="B51" s="61"/>
      <c r="C51" s="54"/>
      <c r="D51" s="29"/>
      <c r="E51" s="29"/>
      <c r="F51" s="15"/>
      <c r="G51" s="84"/>
      <c r="H51" s="61"/>
      <c r="U51" s="1"/>
      <c r="V51" s="1"/>
      <c r="W51" s="1"/>
      <c r="X51" s="1"/>
      <c r="Y51" s="1"/>
      <c r="Z51" s="3" t="s">
        <v>0</v>
      </c>
      <c r="AO51" s="1"/>
      <c r="AP51" s="1"/>
      <c r="AQ51" s="1"/>
      <c r="AR51" s="1"/>
      <c r="AS51" s="1"/>
      <c r="AT51" s="1"/>
      <c r="AU51" s="1"/>
    </row>
    <row r="52" spans="1:47" ht="13.8" x14ac:dyDescent="0.25">
      <c r="A52" s="56" t="s">
        <v>65</v>
      </c>
      <c r="B52" s="61"/>
      <c r="C52" s="54"/>
      <c r="D52" s="29"/>
      <c r="E52" s="29"/>
      <c r="F52" s="30">
        <f>SUM(F47:F50)</f>
        <v>124.881552</v>
      </c>
      <c r="G52" s="77" t="s">
        <v>17</v>
      </c>
      <c r="H52" s="61"/>
      <c r="U52" s="1"/>
      <c r="V52" s="1"/>
      <c r="W52" s="1"/>
      <c r="X52" s="1"/>
      <c r="Y52" s="1"/>
      <c r="Z52" s="1"/>
      <c r="AO52" s="1"/>
      <c r="AP52" s="1"/>
      <c r="AQ52" s="1"/>
      <c r="AR52" s="1"/>
      <c r="AS52" s="1"/>
      <c r="AT52" s="1"/>
      <c r="AU52" s="1"/>
    </row>
    <row r="53" spans="1:47" ht="13.8" x14ac:dyDescent="0.25">
      <c r="A53" s="56"/>
      <c r="B53" s="26" t="s">
        <v>87</v>
      </c>
      <c r="C53" s="55"/>
      <c r="D53" s="55"/>
      <c r="E53" s="29"/>
      <c r="F53" s="15"/>
      <c r="G53" s="77"/>
      <c r="H53" s="61"/>
      <c r="U53" s="1"/>
      <c r="V53" s="1"/>
      <c r="W53" s="1"/>
      <c r="X53" s="1"/>
      <c r="Y53" s="1"/>
      <c r="Z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25">
      <c r="A54" s="85" t="s">
        <v>66</v>
      </c>
      <c r="B54" s="86"/>
      <c r="C54" s="86"/>
      <c r="D54" s="31"/>
      <c r="E54" s="31"/>
      <c r="F54" s="32">
        <f>F44+F52</f>
        <v>585.90095199999996</v>
      </c>
      <c r="G54" s="80" t="s">
        <v>17</v>
      </c>
      <c r="H54" s="87"/>
      <c r="U54" s="1"/>
      <c r="V54" s="1"/>
      <c r="W54" s="1"/>
      <c r="X54" s="1"/>
      <c r="Y54" s="1"/>
      <c r="Z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25">
      <c r="A55" s="55"/>
      <c r="B55" s="26" t="s">
        <v>88</v>
      </c>
      <c r="C55" s="88"/>
      <c r="D55" s="55"/>
      <c r="E55" s="54"/>
      <c r="F55" s="83"/>
      <c r="G55" s="89"/>
      <c r="H55" s="55"/>
      <c r="U55" s="1"/>
      <c r="V55" s="1"/>
      <c r="W55" s="1"/>
      <c r="X55" s="1"/>
      <c r="Y55" s="1"/>
      <c r="Z55" s="3" t="s"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5">
      <c r="A56" s="55"/>
      <c r="B56" s="56"/>
      <c r="C56" s="64"/>
      <c r="D56" s="64"/>
      <c r="E56" s="61"/>
      <c r="F56" s="61"/>
      <c r="G56" s="61"/>
      <c r="H56" s="5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5">
      <c r="A57" s="37"/>
      <c r="B57" s="59" t="s">
        <v>100</v>
      </c>
      <c r="C57" s="61"/>
      <c r="D57" s="61"/>
      <c r="E57" s="61"/>
      <c r="F57" s="61"/>
      <c r="G57" s="38"/>
      <c r="H57" s="5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37"/>
      <c r="B58" s="59" t="s">
        <v>94</v>
      </c>
      <c r="C58" s="37"/>
      <c r="D58" s="39"/>
      <c r="E58" s="39"/>
      <c r="F58" s="39"/>
      <c r="G58" s="37"/>
      <c r="H58" s="5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4.25" customHeight="1" x14ac:dyDescent="0.25">
      <c r="A59" s="37"/>
      <c r="B59" s="40"/>
      <c r="C59" s="41" t="s">
        <v>96</v>
      </c>
      <c r="D59" s="42"/>
      <c r="E59" s="43"/>
      <c r="F59" s="42"/>
      <c r="G59" s="44"/>
      <c r="H59" s="5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4.25" customHeight="1" x14ac:dyDescent="0.25">
      <c r="A60" s="37"/>
      <c r="B60" s="45" t="s">
        <v>95</v>
      </c>
      <c r="C60" s="46">
        <v>0.7</v>
      </c>
      <c r="D60" s="47">
        <v>0.75</v>
      </c>
      <c r="E60" s="47">
        <v>0.8</v>
      </c>
      <c r="F60" s="47">
        <v>0.85</v>
      </c>
      <c r="G60" s="48">
        <v>0.9</v>
      </c>
      <c r="H60" s="5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4.25" customHeight="1" x14ac:dyDescent="0.25">
      <c r="A61" s="37"/>
      <c r="B61" s="49">
        <v>550</v>
      </c>
      <c r="C61" s="94">
        <f t="shared" ref="C61:G65" si="1">+(C$60*$B61)-(($F$44-$F$40-$F$41)+$F$42)-(($B61*$E$40)+(($B61/480)*$E$41))+((($B61*$F$4)/2000)*($E$42*-1))</f>
        <v>-30.427733333333244</v>
      </c>
      <c r="D61" s="94">
        <f t="shared" si="1"/>
        <v>-2.9277333333332436</v>
      </c>
      <c r="E61" s="94">
        <f t="shared" si="1"/>
        <v>24.572266666666749</v>
      </c>
      <c r="F61" s="94">
        <f t="shared" si="1"/>
        <v>52.072266666666749</v>
      </c>
      <c r="G61" s="95">
        <f t="shared" si="1"/>
        <v>79.572266666666749</v>
      </c>
      <c r="H61" s="55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25">
      <c r="A62" s="37"/>
      <c r="B62" s="50">
        <v>650</v>
      </c>
      <c r="C62" s="96">
        <f t="shared" si="1"/>
        <v>16.776433333333358</v>
      </c>
      <c r="D62" s="97">
        <f t="shared" si="1"/>
        <v>49.276433333333401</v>
      </c>
      <c r="E62" s="97">
        <f t="shared" si="1"/>
        <v>81.776433333333401</v>
      </c>
      <c r="F62" s="97">
        <f t="shared" si="1"/>
        <v>114.2764333333334</v>
      </c>
      <c r="G62" s="98">
        <f t="shared" si="1"/>
        <v>146.77643333333339</v>
      </c>
      <c r="H62" s="55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 x14ac:dyDescent="0.25">
      <c r="A63" s="37"/>
      <c r="B63" s="50">
        <v>750</v>
      </c>
      <c r="C63" s="96">
        <f t="shared" si="1"/>
        <v>63.980600000000081</v>
      </c>
      <c r="D63" s="97">
        <f t="shared" si="1"/>
        <v>101.48060000000008</v>
      </c>
      <c r="E63" s="97">
        <f t="shared" si="1"/>
        <v>138.98060000000009</v>
      </c>
      <c r="F63" s="97">
        <f t="shared" si="1"/>
        <v>176.48060000000009</v>
      </c>
      <c r="G63" s="98">
        <f t="shared" si="1"/>
        <v>213.98060000000009</v>
      </c>
      <c r="H63" s="55"/>
      <c r="M63" s="1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5" customHeight="1" x14ac:dyDescent="0.25">
      <c r="A64" s="37"/>
      <c r="B64" s="50">
        <v>850</v>
      </c>
      <c r="C64" s="96">
        <f t="shared" si="1"/>
        <v>111.18476666666679</v>
      </c>
      <c r="D64" s="97">
        <f t="shared" si="1"/>
        <v>153.6847666666668</v>
      </c>
      <c r="E64" s="97">
        <f t="shared" si="1"/>
        <v>196.1847666666668</v>
      </c>
      <c r="F64" s="97">
        <f t="shared" si="1"/>
        <v>238.6847666666668</v>
      </c>
      <c r="G64" s="98">
        <f t="shared" si="1"/>
        <v>281.1847666666668</v>
      </c>
      <c r="H64" s="55"/>
      <c r="M64" s="1"/>
      <c r="N64" s="2" t="s"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 t="s">
        <v>0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5" customHeight="1" x14ac:dyDescent="0.25">
      <c r="A65" s="37"/>
      <c r="B65" s="51">
        <v>950</v>
      </c>
      <c r="C65" s="99">
        <f t="shared" si="1"/>
        <v>158.3889333333334</v>
      </c>
      <c r="D65" s="100">
        <f t="shared" si="1"/>
        <v>205.8889333333334</v>
      </c>
      <c r="E65" s="100">
        <f t="shared" si="1"/>
        <v>253.3889333333334</v>
      </c>
      <c r="F65" s="100">
        <f t="shared" si="1"/>
        <v>300.8889333333334</v>
      </c>
      <c r="G65" s="101">
        <f t="shared" si="1"/>
        <v>348.3889333333334</v>
      </c>
      <c r="H65" s="55"/>
      <c r="M65" s="1"/>
      <c r="N65" s="2" t="s"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" t="s"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5" customHeight="1" x14ac:dyDescent="0.25">
      <c r="A66" s="52" t="s">
        <v>99</v>
      </c>
      <c r="B66" s="53"/>
      <c r="C66" s="53"/>
      <c r="D66" s="26"/>
      <c r="E66" s="54"/>
      <c r="F66" s="54"/>
      <c r="G66" s="55"/>
      <c r="H66" s="55"/>
      <c r="M66" s="1"/>
      <c r="N66" s="2" t="s"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" t="s">
        <v>0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6" customHeight="1" x14ac:dyDescent="0.25">
      <c r="A67" s="90"/>
      <c r="B67" s="53"/>
      <c r="C67" s="53"/>
      <c r="D67" s="26"/>
      <c r="E67" s="54"/>
      <c r="F67" s="54"/>
      <c r="G67" s="55"/>
      <c r="H67" s="55"/>
      <c r="M67" s="1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x14ac:dyDescent="0.25">
      <c r="A68" s="91" t="s">
        <v>67</v>
      </c>
      <c r="B68" s="53"/>
      <c r="C68" s="53"/>
      <c r="D68" s="53"/>
      <c r="E68" s="55"/>
      <c r="F68" s="55"/>
      <c r="G68" s="55"/>
      <c r="H68" s="55"/>
      <c r="AR68" s="1"/>
      <c r="AS68" s="1"/>
      <c r="AT68" s="1"/>
      <c r="AU68" s="1"/>
    </row>
    <row r="69" spans="1:47" x14ac:dyDescent="0.25">
      <c r="A69" s="91" t="s">
        <v>68</v>
      </c>
      <c r="B69" s="53"/>
      <c r="C69" s="53"/>
      <c r="D69" s="53"/>
      <c r="E69" s="55"/>
      <c r="F69" s="55"/>
      <c r="G69" s="55"/>
      <c r="H69" s="55"/>
    </row>
    <row r="70" spans="1:47" x14ac:dyDescent="0.25">
      <c r="A70" s="91" t="s">
        <v>69</v>
      </c>
      <c r="B70" s="53"/>
      <c r="C70" s="53"/>
      <c r="D70" s="53"/>
      <c r="E70" s="55"/>
      <c r="F70" s="55"/>
      <c r="G70" s="55"/>
      <c r="H70" s="55"/>
    </row>
    <row r="71" spans="1:47" x14ac:dyDescent="0.25">
      <c r="A71" s="92"/>
      <c r="B71" s="53"/>
      <c r="C71" s="53"/>
      <c r="D71" s="53"/>
      <c r="E71" s="55"/>
      <c r="F71" s="55"/>
      <c r="G71" s="55"/>
      <c r="H71" s="55"/>
    </row>
    <row r="72" spans="1:47" x14ac:dyDescent="0.25">
      <c r="A72" s="36"/>
      <c r="B72" s="34"/>
      <c r="C72" s="34"/>
      <c r="D72" s="34"/>
    </row>
    <row r="73" spans="1:47" x14ac:dyDescent="0.25">
      <c r="A73" s="36"/>
      <c r="B73" s="34"/>
      <c r="C73" s="34"/>
      <c r="D73" s="34"/>
    </row>
    <row r="80" spans="1:47" ht="13.8" x14ac:dyDescent="0.25">
      <c r="A80" s="5"/>
    </row>
    <row r="81" spans="1:47" ht="13.8" x14ac:dyDescent="0.25">
      <c r="A81" s="5"/>
    </row>
    <row r="82" spans="1:47" x14ac:dyDescent="0.25">
      <c r="AR82" s="1"/>
      <c r="AS82" s="1"/>
      <c r="AT82" s="1"/>
      <c r="AU82" s="1"/>
    </row>
    <row r="83" spans="1:47" x14ac:dyDescent="0.25">
      <c r="AR83" s="1"/>
      <c r="AS83" s="1"/>
      <c r="AT83" s="1"/>
      <c r="AU83" s="1"/>
    </row>
    <row r="84" spans="1:47" x14ac:dyDescent="0.25">
      <c r="AR84" s="1"/>
      <c r="AS84" s="1"/>
      <c r="AT84" s="1"/>
      <c r="AU84" s="1"/>
    </row>
    <row r="85" spans="1:4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3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3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3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</sheetData>
  <sheetProtection sheet="1" objects="1" scenarios="1"/>
  <phoneticPr fontId="19" type="noConversion"/>
  <printOptions horizontalCentered="1" verticalCentered="1"/>
  <pageMargins left="0" right="0" top="0" bottom="0" header="0.02" footer="0.02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62"/>
  <sheetViews>
    <sheetView topLeftCell="A7" workbookViewId="0">
      <selection activeCell="A30" sqref="A30:L62"/>
    </sheetView>
  </sheetViews>
  <sheetFormatPr defaultRowHeight="13.2" x14ac:dyDescent="0.25"/>
  <sheetData>
    <row r="10" spans="1:10" x14ac:dyDescent="0.25">
      <c r="A10" t="s">
        <v>18</v>
      </c>
    </row>
    <row r="12" spans="1:10" x14ac:dyDescent="0.25">
      <c r="B12" t="s">
        <v>70</v>
      </c>
      <c r="F12">
        <v>2.5</v>
      </c>
      <c r="H12" t="s">
        <v>71</v>
      </c>
      <c r="J12" t="s">
        <v>72</v>
      </c>
    </row>
    <row r="14" spans="1:10" x14ac:dyDescent="0.25">
      <c r="B14" t="s">
        <v>73</v>
      </c>
      <c r="F14">
        <v>1</v>
      </c>
      <c r="H14" t="s">
        <v>74</v>
      </c>
    </row>
    <row r="16" spans="1:10" x14ac:dyDescent="0.25">
      <c r="B16" t="s">
        <v>75</v>
      </c>
      <c r="D16" t="s">
        <v>76</v>
      </c>
      <c r="F16">
        <v>4.5</v>
      </c>
      <c r="G16" t="s">
        <v>78</v>
      </c>
    </row>
    <row r="17" spans="1:12" x14ac:dyDescent="0.25">
      <c r="D17" t="s">
        <v>77</v>
      </c>
    </row>
    <row r="19" spans="1:12" x14ac:dyDescent="0.25">
      <c r="B19" t="s">
        <v>79</v>
      </c>
      <c r="F19">
        <v>5</v>
      </c>
      <c r="H19" t="s">
        <v>74</v>
      </c>
    </row>
    <row r="20" spans="1:12" x14ac:dyDescent="0.25">
      <c r="H20" t="s">
        <v>80</v>
      </c>
    </row>
    <row r="22" spans="1:12" x14ac:dyDescent="0.25">
      <c r="B22" t="s">
        <v>81</v>
      </c>
    </row>
    <row r="23" spans="1:12" x14ac:dyDescent="0.25">
      <c r="B23" t="s">
        <v>82</v>
      </c>
      <c r="C23">
        <v>1</v>
      </c>
      <c r="D23" t="s">
        <v>84</v>
      </c>
      <c r="F23">
        <v>5</v>
      </c>
      <c r="G23" t="s">
        <v>78</v>
      </c>
    </row>
    <row r="24" spans="1:12" x14ac:dyDescent="0.25">
      <c r="B24" t="s">
        <v>83</v>
      </c>
      <c r="C24">
        <v>2.5</v>
      </c>
      <c r="D24" t="s">
        <v>84</v>
      </c>
    </row>
    <row r="30" spans="1:12" ht="13.8" x14ac:dyDescent="0.25">
      <c r="A30" s="1" t="s">
        <v>34</v>
      </c>
      <c r="C30" s="5"/>
      <c r="D30" s="5"/>
      <c r="E30" s="5"/>
      <c r="F30" s="1"/>
      <c r="G30" s="1"/>
      <c r="K30" s="1"/>
      <c r="L30" s="1"/>
    </row>
    <row r="31" spans="1:12" ht="13.8" x14ac:dyDescent="0.25">
      <c r="A31" s="12" t="s">
        <v>37</v>
      </c>
      <c r="C31" s="5"/>
      <c r="D31" s="5"/>
      <c r="E31" s="5"/>
      <c r="F31" s="1"/>
      <c r="G31" s="1"/>
      <c r="H31" s="1"/>
      <c r="I31" s="1"/>
      <c r="K31" s="1"/>
      <c r="L31" s="1"/>
    </row>
    <row r="32" spans="1:12" ht="13.8" x14ac:dyDescent="0.25">
      <c r="A32" s="5"/>
      <c r="C32" s="5"/>
      <c r="D32" s="5"/>
      <c r="E32" s="5"/>
      <c r="F32" s="1"/>
      <c r="G32" s="1"/>
      <c r="H32" s="21"/>
      <c r="I32" s="1"/>
      <c r="K32" s="1"/>
      <c r="L32" s="1"/>
    </row>
    <row r="33" spans="1:12" ht="13.8" x14ac:dyDescent="0.25">
      <c r="A33" s="1" t="s">
        <v>40</v>
      </c>
      <c r="C33">
        <v>1.5</v>
      </c>
      <c r="D33" s="5" t="s">
        <v>41</v>
      </c>
      <c r="E33" s="5"/>
      <c r="F33" s="1"/>
      <c r="G33" s="1"/>
      <c r="H33" s="1"/>
      <c r="I33" s="1"/>
      <c r="J33" s="1"/>
      <c r="K33" s="1"/>
      <c r="L33" s="1"/>
    </row>
    <row r="34" spans="1:12" ht="13.8" thickBot="1" x14ac:dyDescent="0.3">
      <c r="A34" s="1" t="s">
        <v>44</v>
      </c>
      <c r="C34" s="22">
        <v>0.5</v>
      </c>
      <c r="D34" s="1" t="s">
        <v>45</v>
      </c>
      <c r="F34" s="2"/>
      <c r="G34" s="6"/>
      <c r="H34" s="1"/>
      <c r="I34" s="1"/>
      <c r="J34" s="1"/>
      <c r="K34" s="1"/>
      <c r="L34" s="1"/>
    </row>
    <row r="35" spans="1:12" ht="14.4" thickTop="1" x14ac:dyDescent="0.25">
      <c r="C35" s="5"/>
      <c r="D35" s="5"/>
      <c r="E35" s="1"/>
      <c r="F35" s="2"/>
      <c r="G35" s="6"/>
      <c r="H35" s="1"/>
      <c r="I35" s="1"/>
      <c r="J35" s="1"/>
      <c r="K35" s="1"/>
      <c r="L35" s="1"/>
    </row>
    <row r="36" spans="1:12" ht="13.8" x14ac:dyDescent="0.25">
      <c r="A36" s="1" t="s">
        <v>47</v>
      </c>
      <c r="C36" s="1" t="s">
        <v>48</v>
      </c>
      <c r="D36" s="5"/>
      <c r="E36" s="1"/>
      <c r="F36" s="2"/>
      <c r="G36" s="6"/>
      <c r="H36" s="1"/>
      <c r="I36" s="1"/>
      <c r="J36" s="1"/>
      <c r="K36" s="1"/>
      <c r="L36" s="1"/>
    </row>
    <row r="37" spans="1:12" ht="13.8" x14ac:dyDescent="0.25">
      <c r="E37" s="1"/>
      <c r="F37" s="5"/>
      <c r="G37" s="5"/>
      <c r="I37" s="5"/>
      <c r="J37" s="1"/>
      <c r="K37" s="1"/>
      <c r="L37" s="1"/>
    </row>
    <row r="38" spans="1:12" ht="13.8" x14ac:dyDescent="0.25">
      <c r="E38" s="1"/>
      <c r="F38" s="5"/>
      <c r="G38" s="5"/>
      <c r="I38" s="5"/>
      <c r="J38" s="1"/>
      <c r="K38" s="1"/>
      <c r="L38" s="1"/>
    </row>
    <row r="39" spans="1:12" ht="13.8" x14ac:dyDescent="0.25">
      <c r="A39" s="1" t="s">
        <v>52</v>
      </c>
      <c r="C39">
        <v>0.1</v>
      </c>
      <c r="D39" s="1" t="s">
        <v>53</v>
      </c>
      <c r="E39" s="1"/>
      <c r="F39" s="5"/>
      <c r="G39" s="5"/>
      <c r="I39" s="5"/>
      <c r="J39" s="1"/>
      <c r="K39" s="1"/>
      <c r="L39" s="1"/>
    </row>
    <row r="40" spans="1:12" ht="13.8" x14ac:dyDescent="0.25">
      <c r="E40" s="1"/>
      <c r="F40" s="5"/>
      <c r="G40" s="5"/>
      <c r="H40" s="5"/>
      <c r="I40" s="5"/>
      <c r="J40" s="1"/>
      <c r="K40" s="1"/>
      <c r="L40" s="1"/>
    </row>
    <row r="41" spans="1:12" ht="13.8" x14ac:dyDescent="0.25">
      <c r="A41" s="1" t="s">
        <v>57</v>
      </c>
      <c r="E41" s="1"/>
      <c r="F41" s="5"/>
      <c r="G41" s="5"/>
      <c r="H41" s="5"/>
      <c r="I41" s="5"/>
      <c r="J41" s="1"/>
      <c r="K41" s="1"/>
      <c r="L41" s="1"/>
    </row>
    <row r="42" spans="1:12" ht="13.8" x14ac:dyDescent="0.25">
      <c r="E42" s="1"/>
      <c r="F42" s="5"/>
      <c r="G42" s="5"/>
      <c r="H42" s="5"/>
      <c r="I42" s="5"/>
      <c r="J42" s="1"/>
      <c r="K42" s="1"/>
      <c r="L42" s="1"/>
    </row>
    <row r="43" spans="1:12" ht="13.8" x14ac:dyDescent="0.25">
      <c r="E43" s="1"/>
      <c r="F43" s="5"/>
      <c r="G43" s="5"/>
      <c r="H43" s="24"/>
      <c r="I43" s="24"/>
      <c r="J43" s="1"/>
      <c r="K43" s="1"/>
      <c r="L43" s="1"/>
    </row>
    <row r="44" spans="1:12" ht="13.8" x14ac:dyDescent="0.25">
      <c r="E44" s="1"/>
      <c r="F44" s="5"/>
      <c r="G44" s="5"/>
      <c r="H44" s="5"/>
      <c r="I44" s="5"/>
      <c r="J44" s="1"/>
      <c r="K44" s="1"/>
      <c r="L44" s="1"/>
    </row>
    <row r="45" spans="1:12" ht="13.8" x14ac:dyDescent="0.25">
      <c r="A45" s="5"/>
      <c r="B45" s="5"/>
      <c r="C45" s="5"/>
      <c r="D45" s="5"/>
      <c r="E45" s="1">
        <f>420*0.04</f>
        <v>16.8</v>
      </c>
      <c r="F45" s="9"/>
      <c r="G45" s="6"/>
      <c r="H45" s="1"/>
      <c r="I45" s="1"/>
      <c r="J45" s="1"/>
      <c r="K45" s="1"/>
      <c r="L45" s="1"/>
    </row>
    <row r="46" spans="1:12" ht="13.8" x14ac:dyDescent="0.25">
      <c r="B46" s="5"/>
      <c r="C46" s="5"/>
      <c r="D46" s="5"/>
      <c r="E46" s="1"/>
      <c r="F46" s="2"/>
      <c r="G46" s="6"/>
      <c r="H46" s="1"/>
      <c r="I46" s="1"/>
      <c r="J46" s="1"/>
      <c r="K46" s="1"/>
      <c r="L46" s="1"/>
    </row>
    <row r="47" spans="1:12" ht="13.8" x14ac:dyDescent="0.25">
      <c r="A47" s="5"/>
      <c r="B47" s="5"/>
      <c r="C47" s="5"/>
      <c r="D47" s="5"/>
      <c r="E47" s="1"/>
      <c r="F47" s="2"/>
      <c r="G47" s="1"/>
      <c r="H47" s="1"/>
      <c r="I47" s="1"/>
      <c r="J47" s="1"/>
      <c r="K47" s="1"/>
      <c r="L47" s="1"/>
    </row>
    <row r="48" spans="1:12" ht="13.8" x14ac:dyDescent="0.25">
      <c r="A48" s="5"/>
      <c r="B48" s="5"/>
      <c r="C48" s="5"/>
      <c r="D48" s="5"/>
      <c r="E48" s="1"/>
      <c r="F48" s="2">
        <f>110*1.35</f>
        <v>148.5</v>
      </c>
      <c r="G48" s="1"/>
      <c r="H48" s="1"/>
      <c r="I48" s="1"/>
      <c r="J48" s="1"/>
      <c r="K48" s="1"/>
      <c r="L48" s="1"/>
    </row>
    <row r="49" spans="1:12" ht="13.8" x14ac:dyDescent="0.25">
      <c r="A49" s="15"/>
      <c r="B49" s="28">
        <f>551.41/750</f>
        <v>0.73521333333333327</v>
      </c>
      <c r="C49" s="5"/>
      <c r="D49" s="5"/>
      <c r="E49" s="1"/>
      <c r="F49" s="2">
        <f>110*1.3</f>
        <v>143</v>
      </c>
      <c r="G49" s="1"/>
      <c r="H49" s="1"/>
      <c r="I49" s="1"/>
      <c r="J49" s="1"/>
      <c r="K49" s="1"/>
      <c r="L49" s="1"/>
    </row>
    <row r="50" spans="1:12" ht="13.8" x14ac:dyDescent="0.25">
      <c r="A50" s="5"/>
      <c r="B50" s="5"/>
      <c r="C50" s="5"/>
      <c r="D50" s="5"/>
      <c r="E50" s="1"/>
      <c r="F50" s="2"/>
      <c r="G50" s="1"/>
      <c r="H50" s="1"/>
      <c r="I50" s="1"/>
      <c r="J50" s="1"/>
      <c r="K50" s="1"/>
      <c r="L50" s="1"/>
    </row>
    <row r="51" spans="1:12" ht="13.8" x14ac:dyDescent="0.25">
      <c r="A51" s="5"/>
      <c r="B51" s="5"/>
      <c r="C51" s="5"/>
      <c r="D51" s="5">
        <f>406.6*0.07</f>
        <v>28.462000000000003</v>
      </c>
      <c r="E51" s="1"/>
      <c r="F51" s="2">
        <f>110*0.65</f>
        <v>71.5</v>
      </c>
      <c r="G51" s="1"/>
      <c r="H51" s="1"/>
      <c r="I51" s="1"/>
      <c r="J51" s="1"/>
      <c r="K51" s="1"/>
      <c r="L51" s="1"/>
    </row>
    <row r="52" spans="1:12" ht="13.8" x14ac:dyDescent="0.25">
      <c r="A52" s="5"/>
      <c r="B52" s="5"/>
      <c r="C52" s="5"/>
      <c r="D52" s="5"/>
      <c r="E52" s="1"/>
      <c r="F52" s="2"/>
      <c r="G52" s="1"/>
      <c r="H52" s="1"/>
      <c r="I52" s="1"/>
      <c r="J52" s="1"/>
      <c r="K52" s="1"/>
      <c r="L52" s="1"/>
    </row>
    <row r="53" spans="1:12" ht="13.8" x14ac:dyDescent="0.25">
      <c r="A53" s="15"/>
      <c r="B53" s="15"/>
      <c r="C53" s="5"/>
      <c r="D53" s="5"/>
      <c r="E53" s="1"/>
      <c r="F53" s="1"/>
      <c r="G53" s="1"/>
      <c r="H53" s="1"/>
      <c r="I53" s="1"/>
      <c r="J53" s="1"/>
      <c r="K53" s="1"/>
      <c r="L53" s="1"/>
    </row>
    <row r="54" spans="1:12" ht="13.8" x14ac:dyDescent="0.25">
      <c r="A54" s="15"/>
      <c r="B54" s="15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3.8" x14ac:dyDescent="0.25">
      <c r="A55" s="33"/>
      <c r="B55" s="33"/>
      <c r="C55" s="5"/>
      <c r="D55" s="5"/>
      <c r="E55" s="1"/>
      <c r="F55" s="1"/>
      <c r="G55" s="1"/>
      <c r="H55" s="1"/>
      <c r="I55" s="1"/>
      <c r="J55" s="1"/>
      <c r="K55" s="1"/>
      <c r="L55" s="1"/>
    </row>
    <row r="56" spans="1:12" ht="13.8" x14ac:dyDescent="0.25">
      <c r="C56" s="5"/>
      <c r="D56" s="5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E57" s="1"/>
      <c r="F57" s="1"/>
      <c r="G57" s="1"/>
      <c r="H57" s="1"/>
      <c r="I57" s="1"/>
      <c r="J57" s="1"/>
      <c r="K57" s="1"/>
      <c r="L57" s="1"/>
    </row>
    <row r="58" spans="1:12" x14ac:dyDescent="0.25">
      <c r="E58" s="1"/>
      <c r="F58" s="1"/>
      <c r="G58" s="1"/>
      <c r="H58" s="1"/>
      <c r="I58" s="1"/>
      <c r="J58" s="1"/>
      <c r="K58" s="1"/>
      <c r="L58" s="1"/>
    </row>
    <row r="59" spans="1:12" x14ac:dyDescent="0.25">
      <c r="E59" s="1"/>
      <c r="F59" s="1"/>
      <c r="G59" s="1"/>
      <c r="H59" s="1"/>
      <c r="I59" s="1"/>
      <c r="J59" s="1"/>
      <c r="K59" s="1"/>
      <c r="L59" s="1"/>
    </row>
    <row r="60" spans="1:12" x14ac:dyDescent="0.25">
      <c r="E60" s="1"/>
      <c r="F60" s="1"/>
      <c r="G60" s="1"/>
      <c r="H60" s="1"/>
      <c r="I60" s="1"/>
      <c r="J60" s="1"/>
      <c r="K60" s="1"/>
      <c r="L60" s="1"/>
    </row>
    <row r="61" spans="1:12" x14ac:dyDescent="0.25">
      <c r="E61" s="1"/>
      <c r="F61" s="1"/>
      <c r="G61" s="1"/>
      <c r="H61" s="1"/>
      <c r="I61" s="1"/>
      <c r="J61" s="1"/>
      <c r="K61" s="1"/>
      <c r="L61" s="1"/>
    </row>
    <row r="62" spans="1:12" x14ac:dyDescent="0.25">
      <c r="E62" s="1"/>
      <c r="F62" s="2" t="s">
        <v>0</v>
      </c>
      <c r="G62" s="1"/>
      <c r="H62" s="1"/>
      <c r="I62" s="1"/>
      <c r="J62" s="1"/>
      <c r="K62" s="1"/>
      <c r="L62" s="1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Cotton2014NRed</vt:lpstr>
      <vt:lpstr>Sheet1</vt:lpstr>
      <vt:lpstr>Cotton2014NRed!Print_Area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2010-03-12T14:27:14Z</dcterms:created>
  <dcterms:modified xsi:type="dcterms:W3CDTF">2014-03-21T13:14:19Z</dcterms:modified>
</cp:coreProperties>
</file>