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4SRed" sheetId="3" r:id="rId1"/>
    <sheet name="Sheet1" sheetId="2" r:id="rId2"/>
  </sheets>
  <definedNames>
    <definedName name="_xlnm.Print_Area" localSheetId="0">Cotton2014SRed!$A$1:$G$70</definedName>
  </definedNames>
  <calcPr calcId="145621"/>
</workbook>
</file>

<file path=xl/calcChain.xml><?xml version="1.0" encoding="utf-8"?>
<calcChain xmlns="http://schemas.openxmlformats.org/spreadsheetml/2006/main">
  <c r="F21" i="3" l="1"/>
  <c r="F17" i="3"/>
  <c r="F11" i="3"/>
  <c r="F12" i="3"/>
  <c r="F14" i="3"/>
  <c r="F15" i="3"/>
  <c r="F16" i="3"/>
  <c r="F18" i="3"/>
  <c r="F20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D41" i="3"/>
  <c r="F41" i="3"/>
  <c r="D42" i="3"/>
  <c r="F42" i="3"/>
  <c r="F47" i="3"/>
  <c r="F48" i="3"/>
  <c r="F49" i="3"/>
  <c r="F51" i="2"/>
  <c r="D51" i="2"/>
  <c r="F49" i="2"/>
  <c r="B49" i="2"/>
  <c r="F48" i="2"/>
  <c r="E45" i="2"/>
  <c r="D39" i="3" l="1"/>
  <c r="F39" i="3" s="1"/>
  <c r="F44" i="3" s="1"/>
  <c r="D50" i="3" s="1"/>
  <c r="F50" i="3" s="1"/>
  <c r="F52" i="3" s="1"/>
  <c r="E63" i="3" l="1"/>
  <c r="D63" i="3"/>
  <c r="G64" i="3"/>
  <c r="F62" i="3"/>
  <c r="C61" i="3"/>
  <c r="C64" i="3"/>
  <c r="D62" i="3"/>
  <c r="F61" i="3"/>
  <c r="C65" i="3"/>
  <c r="F63" i="3"/>
  <c r="G61" i="3"/>
  <c r="C63" i="3"/>
  <c r="G65" i="3"/>
  <c r="G62" i="3"/>
  <c r="F64" i="3"/>
  <c r="E61" i="3"/>
  <c r="E62" i="3"/>
  <c r="D65" i="3"/>
  <c r="F65" i="3"/>
  <c r="F54" i="3"/>
  <c r="E65" i="3"/>
  <c r="C62" i="3"/>
  <c r="D64" i="3"/>
  <c r="D61" i="3"/>
  <c r="E64" i="3"/>
  <c r="G63" i="3"/>
</calcChain>
</file>

<file path=xl/sharedStrings.xml><?xml version="1.0" encoding="utf-8"?>
<sst xmlns="http://schemas.openxmlformats.org/spreadsheetml/2006/main" count="200" uniqueCount="106">
  <si>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</si>
  <si>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</si>
  <si>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</si>
  <si>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</si>
  <si>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</si>
  <si>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</si>
  <si>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</si>
  <si>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</si>
  <si>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</si>
  <si>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</si>
  <si>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</si>
  <si>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</si>
  <si>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</si>
  <si>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</si>
  <si>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</si>
  <si>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</si>
  <si>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</si>
  <si>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</si>
  <si>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</si>
  <si>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</si>
  <si>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</si>
  <si>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</si>
  <si>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</si>
  <si>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</si>
  <si>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</si>
  <si>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</si>
  <si>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</si>
  <si>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</si>
  <si>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</si>
  <si>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 xml:space="preserve">     Planting</t>
  </si>
  <si>
    <t xml:space="preserve">     Early Season</t>
  </si>
  <si>
    <t xml:space="preserve">     Mid Season</t>
  </si>
  <si>
    <t xml:space="preserve">     Late Season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</si>
  <si>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</si>
  <si>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</si>
  <si>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</si>
  <si>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</si>
  <si>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</si>
  <si>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</si>
  <si>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</si>
  <si>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</si>
  <si>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</si>
  <si>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</si>
  <si>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</si>
  <si>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</si>
  <si>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</si>
  <si>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</si>
  <si>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</si>
  <si>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</si>
  <si>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</si>
  <si>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</si>
  <si>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</si>
  <si>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</si>
  <si>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</si>
  <si>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</si>
  <si>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</si>
  <si>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</si>
  <si>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</si>
  <si>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</si>
  <si>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</si>
  <si>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</si>
  <si>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</si>
  <si>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</si>
  <si>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</si>
  <si>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</si>
  <si>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</si>
  <si>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</si>
  <si>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</si>
  <si>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</si>
  <si>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</si>
  <si>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</si>
  <si>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</si>
  <si>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</si>
  <si>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</si>
  <si>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</si>
  <si>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</si>
  <si>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</si>
  <si>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</si>
  <si>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</si>
  <si>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</si>
  <si>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</si>
  <si>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</si>
  <si>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</si>
  <si>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</si>
  <si>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</si>
  <si>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 xml:space="preserve">     Burndown/Planting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</si>
  <si>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</si>
  <si>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</si>
  <si>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</si>
  <si>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</si>
  <si>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</si>
  <si>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</si>
  <si>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</si>
  <si>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</si>
  <si>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</si>
  <si>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</si>
  <si>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</si>
  <si>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</si>
  <si>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</si>
  <si>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</si>
  <si>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>COTTON  South Reduced Tillage - Enterprise Planning Budget Summary</t>
  </si>
  <si>
    <t xml:space="preserve">                                      NET RETURNS PER ACRE ABOVE SPECIFIED VARIABLE EXPENSES</t>
  </si>
  <si>
    <t>ALABAMA, 2014</t>
  </si>
  <si>
    <t>Seed &amp; Tech Fee</t>
  </si>
  <si>
    <t>Micronutrients/Boron</t>
  </si>
  <si>
    <t xml:space="preserve">     Post/Lay-By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</si>
</sst>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8"/>
  <sheetViews>
    <sheetView tabSelected="1" workbookViewId="0">
      <selection activeCell="J12" sqref="J12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100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92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102</v>
      </c>
      <c r="B4" s="64"/>
      <c r="C4" s="61"/>
      <c r="D4" s="65" t="s">
        <v>93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103</v>
      </c>
      <c r="C11" s="79" t="s">
        <v>16</v>
      </c>
      <c r="D11" s="13">
        <v>0.17199999999999999</v>
      </c>
      <c r="E11" s="14">
        <v>567</v>
      </c>
      <c r="F11" s="15">
        <f>+D11*E11</f>
        <v>97.523999999999987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17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0.6</v>
      </c>
      <c r="F14" s="15">
        <f>+D14*E14</f>
        <v>54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40</v>
      </c>
      <c r="E15" s="14">
        <v>0.45</v>
      </c>
      <c r="F15" s="15">
        <f>+D15*E15</f>
        <v>18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0.45</v>
      </c>
      <c r="F16" s="15">
        <f>+D16*E16</f>
        <v>27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104</v>
      </c>
      <c r="C17" s="79" t="s">
        <v>27</v>
      </c>
      <c r="D17" s="13">
        <v>1</v>
      </c>
      <c r="E17" s="14">
        <v>10</v>
      </c>
      <c r="F17" s="15">
        <f>+D17*E17</f>
        <v>10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24</v>
      </c>
      <c r="C18" s="79" t="s">
        <v>25</v>
      </c>
      <c r="D18" s="13">
        <v>0.33</v>
      </c>
      <c r="E18" s="14">
        <v>35</v>
      </c>
      <c r="F18" s="15">
        <f>+D18*E18</f>
        <v>11.55</v>
      </c>
      <c r="G18" s="77" t="s">
        <v>17</v>
      </c>
      <c r="H18" s="61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26</v>
      </c>
      <c r="C19" s="55"/>
      <c r="D19" s="18"/>
      <c r="E19" s="18"/>
      <c r="F19" s="19"/>
      <c r="G19" s="55"/>
      <c r="H19" s="61"/>
      <c r="I19" s="5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85</v>
      </c>
      <c r="C20" s="79" t="s">
        <v>27</v>
      </c>
      <c r="D20" s="13">
        <v>1</v>
      </c>
      <c r="E20" s="14">
        <v>40</v>
      </c>
      <c r="F20" s="15">
        <f>+D20*E20</f>
        <v>40</v>
      </c>
      <c r="G20" s="77" t="s">
        <v>17</v>
      </c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78" t="s">
        <v>105</v>
      </c>
      <c r="C21" s="79" t="s">
        <v>27</v>
      </c>
      <c r="D21" s="13">
        <v>1</v>
      </c>
      <c r="E21" s="14">
        <v>28</v>
      </c>
      <c r="F21" s="15">
        <f>+D21*E21</f>
        <v>28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78" t="s">
        <v>29</v>
      </c>
      <c r="C23" s="79" t="s">
        <v>27</v>
      </c>
      <c r="D23" s="13">
        <v>1</v>
      </c>
      <c r="E23" s="14">
        <v>0</v>
      </c>
      <c r="F23" s="15">
        <f t="shared" ref="F23:F37" si="0">+D23*E23</f>
        <v>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30</v>
      </c>
      <c r="C24" s="79" t="s">
        <v>27</v>
      </c>
      <c r="D24" s="13">
        <v>1</v>
      </c>
      <c r="E24" s="14">
        <v>2.5</v>
      </c>
      <c r="F24" s="15">
        <f t="shared" si="0"/>
        <v>2.5</v>
      </c>
      <c r="G24" s="77" t="s">
        <v>17</v>
      </c>
      <c r="H24" s="61"/>
      <c r="I24" s="5"/>
      <c r="J24" s="5"/>
      <c r="K24" s="5"/>
      <c r="L24" s="5"/>
      <c r="M24" s="1"/>
      <c r="N24" s="2"/>
      <c r="O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27</v>
      </c>
      <c r="D25" s="13">
        <v>1</v>
      </c>
      <c r="E25" s="20">
        <v>4.5</v>
      </c>
      <c r="F25" s="15">
        <f t="shared" si="0"/>
        <v>4.5</v>
      </c>
      <c r="G25" s="77" t="s">
        <v>17</v>
      </c>
      <c r="H25" s="61"/>
      <c r="I25" s="5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32</v>
      </c>
      <c r="C26" s="79" t="s">
        <v>27</v>
      </c>
      <c r="D26" s="13">
        <v>1</v>
      </c>
      <c r="E26" s="20">
        <v>12.5</v>
      </c>
      <c r="F26" s="15">
        <f t="shared" si="0"/>
        <v>12.5</v>
      </c>
      <c r="G26" s="77" t="s">
        <v>17</v>
      </c>
      <c r="H26" s="61"/>
      <c r="I26" s="5"/>
      <c r="J26" s="5"/>
      <c r="K26" s="5"/>
      <c r="L26" s="5"/>
      <c r="M26" s="1"/>
      <c r="N26" s="2"/>
      <c r="O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78" t="s">
        <v>33</v>
      </c>
      <c r="C27" s="79" t="s">
        <v>27</v>
      </c>
      <c r="D27" s="13">
        <v>0</v>
      </c>
      <c r="E27" s="20">
        <v>2</v>
      </c>
      <c r="F27" s="15">
        <f t="shared" si="0"/>
        <v>0</v>
      </c>
      <c r="G27" s="77" t="s">
        <v>17</v>
      </c>
      <c r="H27" s="61"/>
      <c r="U27" s="1"/>
      <c r="V27" s="1"/>
      <c r="W27" s="1"/>
      <c r="X27" s="1"/>
      <c r="Y27" s="1"/>
      <c r="Z27" s="3" t="s">
        <v>0</v>
      </c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35</v>
      </c>
      <c r="C28" s="79" t="s">
        <v>36</v>
      </c>
      <c r="D28" s="13">
        <v>64</v>
      </c>
      <c r="E28" s="20">
        <v>0.1</v>
      </c>
      <c r="F28" s="15">
        <f t="shared" si="0"/>
        <v>6.4</v>
      </c>
      <c r="G28" s="77" t="s">
        <v>17</v>
      </c>
      <c r="H28" s="6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38</v>
      </c>
      <c r="C29" s="79" t="s">
        <v>27</v>
      </c>
      <c r="D29" s="13">
        <v>1</v>
      </c>
      <c r="E29" s="20">
        <v>18</v>
      </c>
      <c r="F29" s="15">
        <f t="shared" si="0"/>
        <v>18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81" t="s">
        <v>39</v>
      </c>
      <c r="C30" s="79" t="s">
        <v>27</v>
      </c>
      <c r="D30" s="13">
        <v>0</v>
      </c>
      <c r="E30" s="20">
        <v>8</v>
      </c>
      <c r="F30" s="15">
        <f t="shared" si="0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42</v>
      </c>
      <c r="C31" s="79" t="s">
        <v>43</v>
      </c>
      <c r="D31" s="13">
        <v>0</v>
      </c>
      <c r="E31" s="20">
        <v>12</v>
      </c>
      <c r="F31" s="15">
        <f t="shared" si="0"/>
        <v>0</v>
      </c>
      <c r="G31" s="77" t="s">
        <v>17</v>
      </c>
      <c r="H31" s="55"/>
      <c r="U31" s="1"/>
      <c r="V31" s="1"/>
      <c r="W31" s="1"/>
      <c r="X31" s="1"/>
      <c r="Y31" s="1"/>
      <c r="Z31" s="3" t="s">
        <v>0</v>
      </c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46</v>
      </c>
      <c r="C32" s="79" t="s">
        <v>27</v>
      </c>
      <c r="D32" s="13">
        <v>1</v>
      </c>
      <c r="E32" s="20">
        <v>25</v>
      </c>
      <c r="F32" s="15">
        <f t="shared" si="0"/>
        <v>25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49</v>
      </c>
      <c r="C33" s="79" t="s">
        <v>27</v>
      </c>
      <c r="D33" s="13">
        <v>0</v>
      </c>
      <c r="E33" s="20">
        <v>9</v>
      </c>
      <c r="F33" s="15">
        <f t="shared" si="0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50</v>
      </c>
      <c r="C34" s="79" t="s">
        <v>27</v>
      </c>
      <c r="D34" s="13">
        <v>1</v>
      </c>
      <c r="E34" s="20">
        <v>3</v>
      </c>
      <c r="F34" s="15">
        <f t="shared" si="0"/>
        <v>3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61"/>
      <c r="B35" s="78" t="s">
        <v>51</v>
      </c>
      <c r="C35" s="79" t="s">
        <v>27</v>
      </c>
      <c r="D35" s="13">
        <v>1</v>
      </c>
      <c r="E35" s="14">
        <v>25</v>
      </c>
      <c r="F35" s="15">
        <f t="shared" si="0"/>
        <v>25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54</v>
      </c>
      <c r="C36" s="79" t="s">
        <v>27</v>
      </c>
      <c r="D36" s="13">
        <v>0</v>
      </c>
      <c r="E36" s="14">
        <v>40</v>
      </c>
      <c r="F36" s="15">
        <f t="shared" si="0"/>
        <v>0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61"/>
      <c r="B37" s="78" t="s">
        <v>55</v>
      </c>
      <c r="C37" s="79" t="s">
        <v>56</v>
      </c>
      <c r="D37" s="13">
        <v>3.2</v>
      </c>
      <c r="E37" s="14">
        <v>11.25</v>
      </c>
      <c r="F37" s="15">
        <f t="shared" si="0"/>
        <v>36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58</v>
      </c>
      <c r="C38" s="79" t="s">
        <v>27</v>
      </c>
      <c r="D38" s="13">
        <v>1</v>
      </c>
      <c r="E38" s="14">
        <v>68</v>
      </c>
      <c r="F38" s="15">
        <f>E38*D38</f>
        <v>68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61"/>
      <c r="B39" s="78" t="s">
        <v>59</v>
      </c>
      <c r="C39" s="79" t="s">
        <v>60</v>
      </c>
      <c r="D39" s="11">
        <f>+(SUM(F11:F38))/2</f>
        <v>243.48699999999999</v>
      </c>
      <c r="E39" s="23">
        <v>5.5E-2</v>
      </c>
      <c r="F39" s="15">
        <f>E39*D39</f>
        <v>13.391785</v>
      </c>
      <c r="G39" s="77" t="s">
        <v>17</v>
      </c>
      <c r="H39" s="6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5"/>
      <c r="B40" s="78" t="s">
        <v>98</v>
      </c>
      <c r="C40" s="79" t="s">
        <v>97</v>
      </c>
      <c r="D40" s="93">
        <v>750</v>
      </c>
      <c r="E40" s="20">
        <v>0.1</v>
      </c>
      <c r="F40" s="15">
        <f>+D40*E40</f>
        <v>75</v>
      </c>
      <c r="G40" s="77" t="s">
        <v>17</v>
      </c>
      <c r="H40" s="6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5"/>
      <c r="B41" s="78" t="s">
        <v>89</v>
      </c>
      <c r="C41" s="79" t="s">
        <v>90</v>
      </c>
      <c r="D41" s="93">
        <f>+F3/480</f>
        <v>1.5625</v>
      </c>
      <c r="E41" s="20">
        <v>3.1</v>
      </c>
      <c r="F41" s="15">
        <f>+D41*E41</f>
        <v>4.84375</v>
      </c>
      <c r="G41" s="77" t="s">
        <v>17</v>
      </c>
      <c r="H41" s="6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55"/>
      <c r="B42" s="78" t="s">
        <v>91</v>
      </c>
      <c r="C42" s="79" t="s">
        <v>25</v>
      </c>
      <c r="D42" s="93">
        <f>+(F3*F4)/2000</f>
        <v>0.50625000000000009</v>
      </c>
      <c r="E42" s="20">
        <v>180</v>
      </c>
      <c r="F42" s="15">
        <f>+D42*E42*-1</f>
        <v>-91.125000000000014</v>
      </c>
      <c r="G42" s="77" t="s">
        <v>17</v>
      </c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61"/>
      <c r="B43" s="69"/>
      <c r="C43" s="82"/>
      <c r="D43" s="13"/>
      <c r="E43" s="14"/>
      <c r="F43" s="15"/>
      <c r="G43" s="77"/>
      <c r="H43" s="6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3.8" x14ac:dyDescent="0.25">
      <c r="A44" s="56" t="s">
        <v>61</v>
      </c>
      <c r="B44" s="61"/>
      <c r="C44" s="61"/>
      <c r="D44" s="14"/>
      <c r="E44" s="14"/>
      <c r="F44" s="25">
        <f>SUM(F11:F42)</f>
        <v>489.08453499999996</v>
      </c>
      <c r="G44" s="77" t="s">
        <v>17</v>
      </c>
      <c r="H44" s="6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61"/>
      <c r="B45" s="26" t="s">
        <v>86</v>
      </c>
      <c r="C45" s="61"/>
      <c r="D45" s="18"/>
      <c r="E45" s="18"/>
      <c r="F45" s="27"/>
      <c r="G45" s="61"/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56" t="s">
        <v>62</v>
      </c>
      <c r="B46" s="61"/>
      <c r="C46" s="61"/>
      <c r="D46" s="14"/>
      <c r="E46" s="14"/>
      <c r="F46" s="15"/>
      <c r="G46" s="61"/>
      <c r="H46" s="61"/>
      <c r="U46" s="1"/>
      <c r="V46" s="1"/>
      <c r="W46" s="1"/>
      <c r="X46" s="1"/>
      <c r="Y46" s="1"/>
      <c r="Z46" s="3" t="s">
        <v>0</v>
      </c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58</v>
      </c>
      <c r="C47" s="79" t="s">
        <v>27</v>
      </c>
      <c r="D47" s="14">
        <v>1</v>
      </c>
      <c r="E47" s="14">
        <v>88</v>
      </c>
      <c r="F47" s="15">
        <f>E47*D47</f>
        <v>88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13.8" x14ac:dyDescent="0.25">
      <c r="A48" s="61"/>
      <c r="B48" s="78" t="s">
        <v>42</v>
      </c>
      <c r="C48" s="79" t="s">
        <v>27</v>
      </c>
      <c r="D48" s="14">
        <v>0</v>
      </c>
      <c r="E48" s="14">
        <v>125</v>
      </c>
      <c r="F48" s="15">
        <f>E48*D48</f>
        <v>0</v>
      </c>
      <c r="G48" s="77" t="s">
        <v>17</v>
      </c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61"/>
      <c r="B49" s="78" t="s">
        <v>63</v>
      </c>
      <c r="C49" s="79" t="s">
        <v>27</v>
      </c>
      <c r="D49" s="14">
        <v>1</v>
      </c>
      <c r="E49" s="14">
        <v>0</v>
      </c>
      <c r="F49" s="15">
        <f>E49*D49</f>
        <v>0</v>
      </c>
      <c r="G49" s="77" t="s">
        <v>17</v>
      </c>
      <c r="H49" s="61"/>
      <c r="U49" s="1"/>
      <c r="V49" s="1"/>
      <c r="W49" s="1"/>
      <c r="X49" s="1"/>
      <c r="Y49" s="1"/>
      <c r="Z49" s="3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61"/>
      <c r="B50" s="78" t="s">
        <v>64</v>
      </c>
      <c r="C50" s="79" t="s">
        <v>60</v>
      </c>
      <c r="D50" s="14">
        <f>+F44</f>
        <v>489.08453499999996</v>
      </c>
      <c r="E50" s="14">
        <v>0.08</v>
      </c>
      <c r="F50" s="15">
        <f>E50*D50</f>
        <v>39.126762799999995</v>
      </c>
      <c r="G50" s="77" t="s">
        <v>17</v>
      </c>
      <c r="H50" s="61"/>
      <c r="U50" s="1"/>
      <c r="V50" s="1"/>
      <c r="W50" s="1"/>
      <c r="X50" s="1"/>
      <c r="Y50" s="1"/>
      <c r="Z50" s="3" t="s">
        <v>0</v>
      </c>
      <c r="AO50" s="1"/>
      <c r="AP50" s="1"/>
      <c r="AQ50" s="1"/>
      <c r="AR50" s="1"/>
      <c r="AS50" s="1"/>
      <c r="AT50" s="1"/>
      <c r="AU50" s="1"/>
    </row>
    <row r="51" spans="1:47" ht="8.25" customHeight="1" x14ac:dyDescent="0.25">
      <c r="A51" s="61"/>
      <c r="B51" s="61"/>
      <c r="C51" s="54"/>
      <c r="D51" s="29"/>
      <c r="E51" s="29"/>
      <c r="F51" s="15"/>
      <c r="G51" s="84"/>
      <c r="H51" s="61"/>
      <c r="U51" s="1"/>
      <c r="V51" s="1"/>
      <c r="W51" s="1"/>
      <c r="X51" s="1"/>
      <c r="Y51" s="1"/>
      <c r="Z51" s="3" t="s">
        <v>0</v>
      </c>
      <c r="AO51" s="1"/>
      <c r="AP51" s="1"/>
      <c r="AQ51" s="1"/>
      <c r="AR51" s="1"/>
      <c r="AS51" s="1"/>
      <c r="AT51" s="1"/>
      <c r="AU51" s="1"/>
    </row>
    <row r="52" spans="1:47" ht="13.8" x14ac:dyDescent="0.25">
      <c r="A52" s="56" t="s">
        <v>65</v>
      </c>
      <c r="B52" s="61"/>
      <c r="C52" s="54"/>
      <c r="D52" s="29"/>
      <c r="E52" s="29"/>
      <c r="F52" s="30">
        <f>SUM(F47:F50)</f>
        <v>127.12676279999999</v>
      </c>
      <c r="G52" s="77" t="s">
        <v>17</v>
      </c>
      <c r="H52" s="61"/>
      <c r="U52" s="1"/>
      <c r="V52" s="1"/>
      <c r="W52" s="1"/>
      <c r="X52" s="1"/>
      <c r="Y52" s="1"/>
      <c r="Z52" s="1"/>
      <c r="AO52" s="1"/>
      <c r="AP52" s="1"/>
      <c r="AQ52" s="1"/>
      <c r="AR52" s="1"/>
      <c r="AS52" s="1"/>
      <c r="AT52" s="1"/>
      <c r="AU52" s="1"/>
    </row>
    <row r="53" spans="1:47" ht="13.8" x14ac:dyDescent="0.25">
      <c r="A53" s="56"/>
      <c r="B53" s="26" t="s">
        <v>87</v>
      </c>
      <c r="C53" s="55"/>
      <c r="D53" s="55"/>
      <c r="E53" s="29"/>
      <c r="F53" s="15"/>
      <c r="G53" s="77"/>
      <c r="H53" s="61"/>
      <c r="U53" s="1"/>
      <c r="V53" s="1"/>
      <c r="W53" s="1"/>
      <c r="X53" s="1"/>
      <c r="Y53" s="1"/>
      <c r="Z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85" t="s">
        <v>66</v>
      </c>
      <c r="B54" s="86"/>
      <c r="C54" s="86"/>
      <c r="D54" s="31"/>
      <c r="E54" s="31"/>
      <c r="F54" s="32">
        <f>F44+F52</f>
        <v>616.21129780000001</v>
      </c>
      <c r="G54" s="80" t="s">
        <v>17</v>
      </c>
      <c r="H54" s="87"/>
      <c r="U54" s="1"/>
      <c r="V54" s="1"/>
      <c r="W54" s="1"/>
      <c r="X54" s="1"/>
      <c r="Y54" s="1"/>
      <c r="Z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55"/>
      <c r="B55" s="26" t="s">
        <v>88</v>
      </c>
      <c r="C55" s="88"/>
      <c r="D55" s="55"/>
      <c r="E55" s="54"/>
      <c r="F55" s="83"/>
      <c r="G55" s="89"/>
      <c r="H55" s="55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55"/>
      <c r="B56" s="56"/>
      <c r="C56" s="64"/>
      <c r="D56" s="64"/>
      <c r="E56" s="61"/>
      <c r="F56" s="61"/>
      <c r="G56" s="61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59" t="s">
        <v>101</v>
      </c>
      <c r="C57" s="61"/>
      <c r="D57" s="61"/>
      <c r="E57" s="61"/>
      <c r="F57" s="61"/>
      <c r="G57" s="38"/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59" t="s">
        <v>94</v>
      </c>
      <c r="C58" s="37"/>
      <c r="D58" s="39"/>
      <c r="E58" s="39"/>
      <c r="F58" s="39"/>
      <c r="G58" s="37"/>
      <c r="H58" s="5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5">
      <c r="A59" s="37"/>
      <c r="B59" s="40"/>
      <c r="C59" s="41" t="s">
        <v>96</v>
      </c>
      <c r="D59" s="42"/>
      <c r="E59" s="43"/>
      <c r="F59" s="42"/>
      <c r="G59" s="44"/>
      <c r="H59" s="5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37"/>
      <c r="B60" s="45" t="s">
        <v>95</v>
      </c>
      <c r="C60" s="46">
        <v>0.7</v>
      </c>
      <c r="D60" s="47">
        <v>0.75</v>
      </c>
      <c r="E60" s="47">
        <v>0.8</v>
      </c>
      <c r="F60" s="47">
        <v>0.85</v>
      </c>
      <c r="G60" s="48">
        <v>0.9</v>
      </c>
      <c r="H60" s="5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37"/>
      <c r="B61" s="49">
        <v>550</v>
      </c>
      <c r="C61" s="94">
        <f t="shared" ref="C61:G65" si="1">+(C$60*$B61)-(($F$44-$F$40-$F$41)+$F$42)-(($B61*$E$40)+(($B61/480)*$E$41))+((($B61*$F$4)/2000)*($E$42*-1))</f>
        <v>-58.492868333333298</v>
      </c>
      <c r="D61" s="94">
        <f t="shared" si="1"/>
        <v>-30.992868333333298</v>
      </c>
      <c r="E61" s="94">
        <f t="shared" si="1"/>
        <v>-3.4928683333332984</v>
      </c>
      <c r="F61" s="94">
        <f t="shared" si="1"/>
        <v>24.007131666666695</v>
      </c>
      <c r="G61" s="95">
        <f t="shared" si="1"/>
        <v>51.507131666666695</v>
      </c>
      <c r="H61" s="55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0">
        <v>650</v>
      </c>
      <c r="C62" s="96">
        <f t="shared" si="1"/>
        <v>-11.288701666666697</v>
      </c>
      <c r="D62" s="97">
        <f t="shared" si="1"/>
        <v>21.21129833333336</v>
      </c>
      <c r="E62" s="97">
        <f t="shared" si="1"/>
        <v>53.711298333333346</v>
      </c>
      <c r="F62" s="97">
        <f t="shared" si="1"/>
        <v>86.211298333333346</v>
      </c>
      <c r="G62" s="98">
        <f t="shared" si="1"/>
        <v>118.71129833333335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37"/>
      <c r="B63" s="50">
        <v>750</v>
      </c>
      <c r="C63" s="96">
        <f t="shared" si="1"/>
        <v>35.915465000000026</v>
      </c>
      <c r="D63" s="97">
        <f t="shared" si="1"/>
        <v>73.415465000000026</v>
      </c>
      <c r="E63" s="97">
        <f t="shared" si="1"/>
        <v>110.91546500000003</v>
      </c>
      <c r="F63" s="97">
        <f t="shared" si="1"/>
        <v>148.41546500000004</v>
      </c>
      <c r="G63" s="98">
        <f t="shared" si="1"/>
        <v>185.91546500000004</v>
      </c>
      <c r="H63" s="55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 x14ac:dyDescent="0.25">
      <c r="A64" s="37"/>
      <c r="B64" s="50">
        <v>850</v>
      </c>
      <c r="C64" s="96">
        <f t="shared" si="1"/>
        <v>83.119631666666734</v>
      </c>
      <c r="D64" s="97">
        <f t="shared" si="1"/>
        <v>125.61963166666673</v>
      </c>
      <c r="E64" s="97">
        <f t="shared" si="1"/>
        <v>168.11963166666675</v>
      </c>
      <c r="F64" s="97">
        <f t="shared" si="1"/>
        <v>210.61963166666675</v>
      </c>
      <c r="G64" s="98">
        <f t="shared" si="1"/>
        <v>253.11963166666675</v>
      </c>
      <c r="H64" s="55"/>
      <c r="M64" s="1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 x14ac:dyDescent="0.25">
      <c r="A65" s="37"/>
      <c r="B65" s="51">
        <v>950</v>
      </c>
      <c r="C65" s="99">
        <f t="shared" si="1"/>
        <v>130.32379833333334</v>
      </c>
      <c r="D65" s="100">
        <f t="shared" si="1"/>
        <v>177.82379833333334</v>
      </c>
      <c r="E65" s="100">
        <f t="shared" si="1"/>
        <v>225.32379833333334</v>
      </c>
      <c r="F65" s="100">
        <f t="shared" si="1"/>
        <v>272.82379833333334</v>
      </c>
      <c r="G65" s="101">
        <f t="shared" si="1"/>
        <v>320.32379833333334</v>
      </c>
      <c r="H65" s="55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 x14ac:dyDescent="0.25">
      <c r="A66" s="52" t="s">
        <v>99</v>
      </c>
      <c r="B66" s="53"/>
      <c r="C66" s="53"/>
      <c r="D66" s="26"/>
      <c r="E66" s="54"/>
      <c r="F66" s="54"/>
      <c r="G66" s="55"/>
      <c r="H66" s="55"/>
      <c r="M66" s="1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6" customHeight="1" x14ac:dyDescent="0.25">
      <c r="A67" s="90"/>
      <c r="B67" s="53"/>
      <c r="C67" s="53"/>
      <c r="D67" s="26"/>
      <c r="E67" s="54"/>
      <c r="F67" s="54"/>
      <c r="G67" s="55"/>
      <c r="H67" s="55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91" t="s">
        <v>67</v>
      </c>
      <c r="B68" s="53"/>
      <c r="C68" s="53"/>
      <c r="D68" s="53"/>
      <c r="E68" s="55"/>
      <c r="F68" s="55"/>
      <c r="G68" s="55"/>
      <c r="H68" s="55"/>
      <c r="AR68" s="1"/>
      <c r="AS68" s="1"/>
      <c r="AT68" s="1"/>
      <c r="AU68" s="1"/>
    </row>
    <row r="69" spans="1:47" x14ac:dyDescent="0.25">
      <c r="A69" s="91" t="s">
        <v>68</v>
      </c>
      <c r="B69" s="53"/>
      <c r="C69" s="53"/>
      <c r="D69" s="53"/>
      <c r="E69" s="55"/>
      <c r="F69" s="55"/>
      <c r="G69" s="55"/>
      <c r="H69" s="55"/>
    </row>
    <row r="70" spans="1:47" x14ac:dyDescent="0.25">
      <c r="A70" s="91" t="s">
        <v>69</v>
      </c>
      <c r="B70" s="53"/>
      <c r="C70" s="53"/>
      <c r="D70" s="53"/>
      <c r="E70" s="55"/>
      <c r="F70" s="55"/>
      <c r="G70" s="55"/>
      <c r="H70" s="55"/>
    </row>
    <row r="71" spans="1:47" x14ac:dyDescent="0.25">
      <c r="A71" s="92"/>
      <c r="B71" s="53"/>
      <c r="C71" s="53"/>
      <c r="D71" s="53"/>
      <c r="E71" s="55"/>
      <c r="F71" s="55"/>
      <c r="G71" s="55"/>
      <c r="H71" s="55"/>
    </row>
    <row r="72" spans="1:47" x14ac:dyDescent="0.25">
      <c r="A72" s="36"/>
      <c r="B72" s="34"/>
      <c r="C72" s="34"/>
      <c r="D72" s="34"/>
    </row>
    <row r="73" spans="1:47" x14ac:dyDescent="0.25">
      <c r="A73" s="36"/>
      <c r="B73" s="34"/>
      <c r="C73" s="34"/>
      <c r="D73" s="34"/>
    </row>
    <row r="80" spans="1:47" ht="13.8" x14ac:dyDescent="0.25">
      <c r="A80" s="5"/>
    </row>
    <row r="81" spans="1:47" ht="13.8" x14ac:dyDescent="0.25">
      <c r="A81" s="5"/>
    </row>
    <row r="82" spans="1:47" x14ac:dyDescent="0.25">
      <c r="AR82" s="1"/>
      <c r="AS82" s="1"/>
      <c r="AT82" s="1"/>
      <c r="AU82" s="1"/>
    </row>
    <row r="83" spans="1:47" x14ac:dyDescent="0.25">
      <c r="AR83" s="1"/>
      <c r="AS83" s="1"/>
      <c r="AT83" s="1"/>
      <c r="AU83" s="1"/>
    </row>
    <row r="84" spans="1:47" x14ac:dyDescent="0.25">
      <c r="AR84" s="1"/>
      <c r="AS84" s="1"/>
      <c r="AT84" s="1"/>
      <c r="AU84" s="1"/>
    </row>
    <row r="85" spans="1:4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3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3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70</v>
      </c>
      <c r="F12">
        <v>2.5</v>
      </c>
      <c r="H12" t="s">
        <v>71</v>
      </c>
      <c r="J12" t="s">
        <v>72</v>
      </c>
    </row>
    <row r="14" spans="1:10" x14ac:dyDescent="0.25">
      <c r="B14" t="s">
        <v>73</v>
      </c>
      <c r="F14">
        <v>1</v>
      </c>
      <c r="H14" t="s">
        <v>74</v>
      </c>
    </row>
    <row r="16" spans="1:10" x14ac:dyDescent="0.25">
      <c r="B16" t="s">
        <v>75</v>
      </c>
      <c r="D16" t="s">
        <v>76</v>
      </c>
      <c r="F16">
        <v>4.5</v>
      </c>
      <c r="G16" t="s">
        <v>78</v>
      </c>
    </row>
    <row r="17" spans="1:12" x14ac:dyDescent="0.25">
      <c r="D17" t="s">
        <v>77</v>
      </c>
    </row>
    <row r="19" spans="1:12" x14ac:dyDescent="0.25">
      <c r="B19" t="s">
        <v>79</v>
      </c>
      <c r="F19">
        <v>5</v>
      </c>
      <c r="H19" t="s">
        <v>74</v>
      </c>
    </row>
    <row r="20" spans="1:12" x14ac:dyDescent="0.25">
      <c r="H20" t="s">
        <v>80</v>
      </c>
    </row>
    <row r="22" spans="1:12" x14ac:dyDescent="0.25">
      <c r="B22" t="s">
        <v>81</v>
      </c>
    </row>
    <row r="23" spans="1:12" x14ac:dyDescent="0.25">
      <c r="B23" t="s">
        <v>82</v>
      </c>
      <c r="C23">
        <v>1</v>
      </c>
      <c r="D23" t="s">
        <v>84</v>
      </c>
      <c r="F23">
        <v>5</v>
      </c>
      <c r="G23" t="s">
        <v>78</v>
      </c>
    </row>
    <row r="24" spans="1:12" x14ac:dyDescent="0.25">
      <c r="B24" t="s">
        <v>83</v>
      </c>
      <c r="C24">
        <v>2.5</v>
      </c>
      <c r="D24" t="s">
        <v>84</v>
      </c>
    </row>
    <row r="30" spans="1:12" ht="13.8" x14ac:dyDescent="0.25">
      <c r="A30" s="1" t="s">
        <v>34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37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40</v>
      </c>
      <c r="C33">
        <v>1.5</v>
      </c>
      <c r="D33" s="5" t="s">
        <v>41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44</v>
      </c>
      <c r="C34" s="22">
        <v>0.5</v>
      </c>
      <c r="D34" s="1" t="s">
        <v>45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47</v>
      </c>
      <c r="C36" s="1" t="s">
        <v>48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52</v>
      </c>
      <c r="C39">
        <v>0.1</v>
      </c>
      <c r="D39" s="1" t="s">
        <v>53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57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Cotton2014SRed</vt:lpstr>
      <vt:lpstr>Sheet1</vt:lpstr>
      <vt:lpstr>Cotton2014SRed!Print_Area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2014-03-21T13:13:07Z</dcterms:modified>
</cp:coreProperties>
</file>