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Peanut2014" sheetId="1" r:id="rId1"/>
    <sheet name="Sheet1" sheetId="2" r:id="rId2"/>
  </sheets>
  <definedNames>
    <definedName name="_xlnm.Print_Area" localSheetId="0">Peanut2014!$A$1:$G$62</definedName>
  </definedNames>
  <calcPr calcId="145621"/>
</workbook>
</file>

<file path=xl/calcChain.xml><?xml version="1.0" encoding="utf-8"?>
<calcChain xmlns="http://schemas.openxmlformats.org/spreadsheetml/2006/main">
  <c r="F18" i="1" l="1"/>
  <c r="F11" i="1"/>
  <c r="F12" i="1"/>
  <c r="F14" i="1"/>
  <c r="F15" i="1"/>
  <c r="F16" i="1"/>
  <c r="F17" i="1"/>
  <c r="F19" i="1"/>
  <c r="F20" i="1"/>
  <c r="F21" i="1"/>
  <c r="F22" i="1"/>
  <c r="F23" i="1"/>
  <c r="F24" i="1"/>
  <c r="D25" i="1"/>
  <c r="F25" i="1"/>
  <c r="D26" i="1"/>
  <c r="F26" i="1"/>
  <c r="F27" i="1"/>
  <c r="D28" i="1"/>
  <c r="F28" i="1"/>
  <c r="F29" i="1"/>
  <c r="F30" i="1"/>
  <c r="F31" i="1"/>
  <c r="I5" i="2"/>
  <c r="F4" i="1"/>
  <c r="F37" i="1"/>
  <c r="F38" i="1"/>
  <c r="F39" i="1"/>
  <c r="D32" i="1"/>
  <c r="F32" i="1"/>
  <c r="F34" i="1"/>
  <c r="F52" i="1"/>
  <c r="C53" i="1"/>
  <c r="G54" i="1"/>
  <c r="G53" i="1"/>
  <c r="E54" i="1"/>
  <c r="E53" i="1"/>
  <c r="G55" i="1"/>
  <c r="C51" i="1"/>
  <c r="C54" i="1"/>
  <c r="F54" i="1"/>
  <c r="F55" i="1"/>
  <c r="D54" i="1"/>
  <c r="D55" i="1"/>
  <c r="F53" i="1"/>
  <c r="D53" i="1"/>
  <c r="G51" i="1"/>
  <c r="E55" i="1"/>
  <c r="F51" i="1"/>
  <c r="D51" i="1"/>
  <c r="D40" i="1"/>
  <c r="F40" i="1"/>
  <c r="F42" i="1"/>
  <c r="F44" i="1"/>
  <c r="E52" i="1"/>
  <c r="D52" i="1"/>
  <c r="C55" i="1"/>
  <c r="G52" i="1"/>
  <c r="C52" i="1"/>
  <c r="E51" i="1"/>
</calcChain>
</file>

<file path=xl/sharedStrings.xml><?xml version="1.0" encoding="utf-8"?>
<sst xmlns="http://schemas.openxmlformats.org/spreadsheetml/2006/main" count="148" uniqueCount="72">
  <si>
    <t>PEANUT - Enterprise Planning Budget Summary</t>
  </si>
  <si>
    <t/>
  </si>
  <si>
    <t>Estimated Costs Per Acre</t>
  </si>
  <si>
    <t>Following Recommended Management Practices</t>
  </si>
  <si>
    <t>Yield Goal</t>
  </si>
  <si>
    <t>Tons per Acre*</t>
  </si>
  <si>
    <t>*Pounds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</si>
  <si>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</si>
  <si>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</si>
  <si>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</si>
  <si>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</si>
  <si>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</si>
  <si>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</si>
  <si>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</si>
  <si>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</si>
  <si>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</si>
  <si>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</si>
  <si>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</si>
  <si>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</si>
  <si>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LBS.</t>
  </si>
  <si>
    <t>_</t>
  </si>
  <si>
    <t xml:space="preserve">    Innoculant </t>
  </si>
  <si>
    <t>ACRE</t>
  </si>
  <si>
    <t>Fertilizer</t>
  </si>
  <si>
    <t xml:space="preserve">  Phosphate</t>
  </si>
  <si>
    <t>UNITS</t>
  </si>
  <si>
    <t xml:space="preserve">  Potash</t>
  </si>
  <si>
    <t>Boron /Micronutrients</t>
  </si>
  <si>
    <t>Lime (Prorated)</t>
  </si>
  <si>
    <t>TONS</t>
  </si>
  <si>
    <t>Herbicides</t>
  </si>
  <si>
    <t>Insecticides</t>
  </si>
  <si>
    <t>Fungicides</t>
  </si>
  <si>
    <t>Nematicide</t>
  </si>
  <si>
    <t>Consultant/Scouting Fee</t>
  </si>
  <si>
    <t>Irrigation</t>
  </si>
  <si>
    <t>AC/IN</t>
  </si>
  <si>
    <t>Drying &amp; Cleaning</t>
  </si>
  <si>
    <t>Hauling</t>
  </si>
  <si>
    <t>Crop Insurance</t>
  </si>
  <si>
    <t>Check Off</t>
  </si>
  <si>
    <t>TON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</si>
  <si>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</si>
  <si>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</si>
  <si>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</si>
  <si>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</si>
  <si>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</si>
  <si>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</si>
  <si>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</si>
  <si>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(Approximate Range per Acre : $425 to $775)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</si>
  <si>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</si>
  <si>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</si>
  <si>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</si>
  <si>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</si>
  <si>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</si>
  <si>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(Approximate Range per Acre : $555 to $1050)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</si>
  <si>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</si>
  <si>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</si>
  <si>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</si>
  <si>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Fungicide</t>
  </si>
  <si>
    <t>7 applications</t>
  </si>
  <si>
    <t>Bravo Weather Stick</t>
  </si>
  <si>
    <t>Generic about 40% of cost</t>
  </si>
  <si>
    <t>pt</t>
  </si>
  <si>
    <t>(Approximate Range per Acre : $85 to $270)</t>
  </si>
  <si>
    <t xml:space="preserve">                                             AT VARYING YIELD AND PRICE LEVELS(1)</t>
  </si>
  <si>
    <t>Yld Tons/acre</t>
  </si>
  <si>
    <t>Note: To customize this budget, you may change any numbers in blue.</t>
  </si>
  <si>
    <t>-----------------------------------PRICE ($/TON)--------------------------------------</t>
  </si>
  <si>
    <t>1  Production costs held constant except fordrying &amp; cleaning, hauling, and checkoff.</t>
  </si>
  <si>
    <t xml:space="preserve">                                      NET RETURNS PER ACRE ABOVE SPECIFIED VARIABLE EXPENSES</t>
  </si>
  <si>
    <t>ALABAMA,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</si>
</sst>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0_)"/>
    <numFmt numFmtId="166" formatCode="0.0000"/>
    <numFmt numFmtId="167" formatCode="&quot;$&quot;#,##0.00"/>
    <numFmt numFmtId="168" formatCode="0.000"/>
  </numFmts>
  <fonts count="3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6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3" fillId="0" borderId="0" xfId="0" applyFont="1" applyProtection="1">
      <protection locked="0"/>
    </xf>
    <xf numFmtId="0" fontId="24" fillId="0" borderId="0" xfId="0" applyFont="1"/>
    <xf numFmtId="165" fontId="21" fillId="0" borderId="0" xfId="0" applyNumberFormat="1" applyFont="1" applyAlignment="1" applyProtection="1">
      <alignment horizontal="left"/>
    </xf>
    <xf numFmtId="0" fontId="25" fillId="0" borderId="0" xfId="0" applyFont="1" applyAlignment="1" applyProtection="1">
      <alignment horizontal="right"/>
      <protection locked="0"/>
    </xf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164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9" fontId="21" fillId="0" borderId="0" xfId="0" applyNumberFormat="1" applyFont="1"/>
    <xf numFmtId="164" fontId="24" fillId="0" borderId="0" xfId="0" applyNumberFormat="1" applyFont="1"/>
    <xf numFmtId="166" fontId="26" fillId="0" borderId="0" xfId="0" applyNumberFormat="1" applyFont="1" applyProtection="1">
      <protection locked="0"/>
    </xf>
    <xf numFmtId="164" fontId="24" fillId="0" borderId="10" xfId="0" applyNumberFormat="1" applyFont="1" applyBorder="1" applyProtection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8" fontId="26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164" fontId="24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164" fontId="0" fillId="0" borderId="0" xfId="0" applyNumberFormat="1" applyProtection="1"/>
    <xf numFmtId="164" fontId="19" fillId="0" borderId="0" xfId="0" applyNumberFormat="1" applyFont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3" xfId="0" applyNumberFormat="1" applyFont="1" applyBorder="1" applyAlignment="1" applyProtection="1">
      <alignment horizontal="center"/>
      <protection locked="0"/>
    </xf>
    <xf numFmtId="4" fontId="23" fillId="0" borderId="15" xfId="0" applyNumberFormat="1" applyFont="1" applyBorder="1" applyAlignment="1" applyProtection="1">
      <alignment horizontal="center"/>
      <protection locked="0"/>
    </xf>
    <xf numFmtId="4" fontId="23" fillId="0" borderId="16" xfId="0" applyNumberFormat="1" applyFont="1" applyBorder="1" applyAlignment="1" applyProtection="1">
      <alignment horizontal="center"/>
      <protection locked="0"/>
    </xf>
    <xf numFmtId="4" fontId="23" fillId="0" borderId="17" xfId="0" applyNumberFormat="1" applyFont="1" applyBorder="1" applyAlignment="1" applyProtection="1">
      <alignment horizontal="center"/>
      <protection locked="0"/>
    </xf>
    <xf numFmtId="164" fontId="28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4" fillId="0" borderId="0" xfId="0" quotePrefix="1" applyNumberFormat="1" applyFont="1" applyBorder="1" applyProtection="1">
      <protection locked="0"/>
    </xf>
    <xf numFmtId="0" fontId="24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4" fillId="0" borderId="18" xfId="0" applyFont="1" applyBorder="1" applyProtection="1">
      <protection locked="0"/>
    </xf>
    <xf numFmtId="0" fontId="27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4" fontId="24" fillId="0" borderId="0" xfId="0" quotePrefix="1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0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3" fontId="24" fillId="0" borderId="0" xfId="0" applyNumberFormat="1" applyFont="1" applyProtection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0"/>
  <sheetViews>
    <sheetView tabSelected="1" workbookViewId="0">
      <selection activeCell="J4" sqref="J4"/>
    </sheetView>
  </sheetViews>
  <sheetFormatPr defaultRowHeight="13.2" x14ac:dyDescent="0.25"/>
  <cols>
    <col min="1" max="1" width="10" customWidth="1"/>
    <col min="2" max="2" width="28.6640625" customWidth="1"/>
    <col min="3" max="3" width="8.6640625" customWidth="1"/>
    <col min="4" max="6" width="11.6640625" customWidth="1"/>
    <col min="7" max="7" width="12.109375" customWidth="1"/>
    <col min="8" max="8" width="7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3.8" x14ac:dyDescent="0.25">
      <c r="A1" s="50" t="s">
        <v>0</v>
      </c>
      <c r="B1" s="47"/>
      <c r="C1" s="46"/>
      <c r="D1" s="46"/>
      <c r="E1" s="46"/>
      <c r="F1" s="46"/>
      <c r="G1" s="46"/>
      <c r="H1" s="5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1</v>
      </c>
      <c r="AO1" s="1"/>
      <c r="AP1" s="1"/>
      <c r="AQ1" s="1"/>
      <c r="AR1" s="1"/>
      <c r="AS1" s="1"/>
      <c r="AT1" s="1"/>
      <c r="AU1" s="1"/>
    </row>
    <row r="2" spans="1:47" x14ac:dyDescent="0.25">
      <c r="A2" s="52" t="s">
        <v>2</v>
      </c>
      <c r="B2" s="53"/>
      <c r="C2" s="49" t="s">
        <v>67</v>
      </c>
      <c r="D2" s="46"/>
      <c r="E2" s="46"/>
      <c r="F2" s="46"/>
      <c r="G2" s="46"/>
      <c r="H2" s="5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1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2" t="s">
        <v>3</v>
      </c>
      <c r="B3" s="54"/>
      <c r="C3" s="54"/>
      <c r="D3" s="54"/>
      <c r="E3" s="55" t="s">
        <v>4</v>
      </c>
      <c r="F3" s="4">
        <v>1.75</v>
      </c>
      <c r="G3" s="55" t="s">
        <v>5</v>
      </c>
      <c r="H3" s="54"/>
      <c r="I3" s="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1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56" t="s">
        <v>71</v>
      </c>
      <c r="B4" s="57"/>
      <c r="C4" s="54"/>
      <c r="D4" s="54"/>
      <c r="E4" s="54"/>
      <c r="F4" s="95">
        <f>+F3*2000</f>
        <v>3500</v>
      </c>
      <c r="G4" s="46" t="s">
        <v>6</v>
      </c>
      <c r="H4" s="54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56"/>
      <c r="B5" s="55" t="s">
        <v>7</v>
      </c>
      <c r="C5" s="54"/>
      <c r="D5" s="54"/>
      <c r="E5" s="54"/>
      <c r="F5" s="47"/>
      <c r="G5" s="54"/>
      <c r="H5" s="54"/>
      <c r="I5" s="5"/>
      <c r="J5" s="5"/>
      <c r="K5" s="5"/>
      <c r="L5" s="5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 t="s">
        <v>1</v>
      </c>
      <c r="AO5" s="1"/>
      <c r="AP5" s="1"/>
      <c r="AQ5" s="1"/>
      <c r="AR5" s="1"/>
      <c r="AS5" s="1"/>
      <c r="AT5" s="1"/>
      <c r="AU5" s="1"/>
    </row>
    <row r="6" spans="1:47" ht="13.8" x14ac:dyDescent="0.25">
      <c r="A6" s="47"/>
      <c r="B6" s="55" t="s">
        <v>8</v>
      </c>
      <c r="C6" s="54"/>
      <c r="D6" s="54"/>
      <c r="E6" s="47"/>
      <c r="F6" s="54"/>
      <c r="G6" s="54"/>
      <c r="H6" s="54"/>
      <c r="I6" s="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1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54"/>
      <c r="B7" s="54"/>
      <c r="C7" s="55"/>
      <c r="D7" s="55"/>
      <c r="E7" s="58" t="s">
        <v>9</v>
      </c>
      <c r="F7" s="58" t="s">
        <v>10</v>
      </c>
      <c r="G7" s="59" t="s">
        <v>11</v>
      </c>
      <c r="H7" s="54"/>
      <c r="I7" s="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60" t="s">
        <v>1</v>
      </c>
      <c r="B8" s="55"/>
      <c r="C8" s="61" t="s">
        <v>12</v>
      </c>
      <c r="D8" s="62" t="s">
        <v>13</v>
      </c>
      <c r="E8" s="62" t="s">
        <v>14</v>
      </c>
      <c r="F8" s="62" t="s">
        <v>15</v>
      </c>
      <c r="G8" s="63" t="s">
        <v>16</v>
      </c>
      <c r="H8" s="54"/>
      <c r="I8" s="8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64"/>
      <c r="B9" s="65"/>
      <c r="C9" s="66"/>
      <c r="D9" s="10"/>
      <c r="E9" s="10"/>
      <c r="F9" s="67"/>
      <c r="G9" s="68"/>
      <c r="H9" s="54"/>
      <c r="I9" s="8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50" t="s">
        <v>17</v>
      </c>
      <c r="B10" s="54"/>
      <c r="C10" s="54"/>
      <c r="D10" s="54"/>
      <c r="E10" s="54"/>
      <c r="F10" s="54"/>
      <c r="G10" s="54"/>
      <c r="H10" s="54"/>
      <c r="I10" s="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1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54"/>
      <c r="B11" s="69" t="s">
        <v>18</v>
      </c>
      <c r="C11" s="70" t="s">
        <v>19</v>
      </c>
      <c r="D11" s="11">
        <v>125</v>
      </c>
      <c r="E11" s="11">
        <v>0.74</v>
      </c>
      <c r="F11" s="12">
        <f>+D11*E11</f>
        <v>92.5</v>
      </c>
      <c r="G11" s="68" t="s">
        <v>20</v>
      </c>
      <c r="H11" s="54"/>
      <c r="I11" s="5"/>
      <c r="J11" s="5"/>
      <c r="K11" s="5"/>
      <c r="L11" s="5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1</v>
      </c>
      <c r="AO11" s="1"/>
      <c r="AP11" s="1"/>
      <c r="AQ11" s="1"/>
      <c r="AR11" s="1"/>
      <c r="AS11" s="1"/>
      <c r="AT11" s="1"/>
      <c r="AU11" s="1"/>
    </row>
    <row r="12" spans="1:47" ht="13.8" x14ac:dyDescent="0.25">
      <c r="A12" s="54"/>
      <c r="B12" s="69" t="s">
        <v>21</v>
      </c>
      <c r="C12" s="70" t="s">
        <v>22</v>
      </c>
      <c r="D12" s="11">
        <v>1</v>
      </c>
      <c r="E12" s="11">
        <v>0</v>
      </c>
      <c r="F12" s="12">
        <f>+D12*E12</f>
        <v>0</v>
      </c>
      <c r="G12" s="68"/>
      <c r="H12" s="54"/>
      <c r="I12" s="5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54"/>
      <c r="B13" s="69" t="s">
        <v>23</v>
      </c>
      <c r="C13" s="47"/>
      <c r="D13" s="11"/>
      <c r="E13" s="11"/>
      <c r="F13" s="12"/>
      <c r="G13" s="71" t="s">
        <v>20</v>
      </c>
      <c r="H13" s="54"/>
      <c r="I13" s="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54"/>
      <c r="B14" s="69" t="s">
        <v>24</v>
      </c>
      <c r="C14" s="70" t="s">
        <v>25</v>
      </c>
      <c r="D14" s="13">
        <v>40</v>
      </c>
      <c r="E14" s="11">
        <v>0.55000000000000004</v>
      </c>
      <c r="F14" s="12">
        <f t="shared" ref="F14:F31" si="0">+D14*E14</f>
        <v>22</v>
      </c>
      <c r="G14" s="68" t="s">
        <v>20</v>
      </c>
      <c r="H14" s="54"/>
      <c r="I14" s="5"/>
      <c r="J14" s="5"/>
      <c r="K14" s="5"/>
      <c r="L14" s="5"/>
      <c r="M14" s="14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 t="s">
        <v>1</v>
      </c>
      <c r="AO14" s="1"/>
      <c r="AP14" s="1"/>
      <c r="AQ14" s="1"/>
      <c r="AR14" s="1"/>
      <c r="AS14" s="1"/>
      <c r="AT14" s="1"/>
      <c r="AU14" s="1"/>
    </row>
    <row r="15" spans="1:47" ht="13.8" x14ac:dyDescent="0.25">
      <c r="A15" s="54"/>
      <c r="B15" s="69" t="s">
        <v>26</v>
      </c>
      <c r="C15" s="70" t="s">
        <v>25</v>
      </c>
      <c r="D15" s="13">
        <v>40</v>
      </c>
      <c r="E15" s="11">
        <v>0.55000000000000004</v>
      </c>
      <c r="F15" s="12">
        <f t="shared" si="0"/>
        <v>22</v>
      </c>
      <c r="G15" s="68" t="s">
        <v>20</v>
      </c>
      <c r="H15" s="54"/>
      <c r="I15" s="5"/>
      <c r="J15" s="5"/>
      <c r="K15" s="5"/>
      <c r="L15" s="5"/>
      <c r="M15" s="14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O15" s="1"/>
      <c r="AP15" s="1"/>
      <c r="AQ15" s="1"/>
      <c r="AR15" s="1"/>
      <c r="AS15" s="1"/>
      <c r="AT15" s="1"/>
      <c r="AU15" s="1"/>
    </row>
    <row r="16" spans="1:47" ht="13.8" x14ac:dyDescent="0.25">
      <c r="A16" s="54"/>
      <c r="B16" s="69" t="s">
        <v>27</v>
      </c>
      <c r="C16" s="70" t="s">
        <v>22</v>
      </c>
      <c r="D16" s="13">
        <v>1</v>
      </c>
      <c r="E16" s="11">
        <v>10</v>
      </c>
      <c r="F16" s="12">
        <f t="shared" si="0"/>
        <v>10</v>
      </c>
      <c r="G16" s="68" t="s">
        <v>20</v>
      </c>
      <c r="H16" s="54"/>
      <c r="I16" s="5"/>
      <c r="J16" s="5"/>
      <c r="K16" s="5"/>
      <c r="L16" s="5"/>
      <c r="M16" s="14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54"/>
      <c r="B17" s="69" t="s">
        <v>28</v>
      </c>
      <c r="C17" s="70" t="s">
        <v>29</v>
      </c>
      <c r="D17" s="13">
        <v>0.33</v>
      </c>
      <c r="E17" s="11">
        <v>35</v>
      </c>
      <c r="F17" s="12">
        <f t="shared" si="0"/>
        <v>11.55</v>
      </c>
      <c r="G17" s="68" t="s">
        <v>20</v>
      </c>
      <c r="H17" s="54"/>
      <c r="I17" s="5"/>
      <c r="J17" s="5"/>
      <c r="K17" s="5"/>
      <c r="L17" s="5"/>
      <c r="M17" s="1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" t="s">
        <v>1</v>
      </c>
      <c r="AO17" s="1"/>
      <c r="AP17" s="1"/>
      <c r="AQ17" s="1"/>
      <c r="AR17" s="1"/>
      <c r="AS17" s="1"/>
      <c r="AT17" s="1"/>
      <c r="AU17" s="1"/>
    </row>
    <row r="18" spans="1:47" ht="13.8" x14ac:dyDescent="0.25">
      <c r="A18" s="54"/>
      <c r="B18" s="69">
        <v>1.75</v>
      </c>
      <c r="C18" s="70" t="s">
        <v>29</v>
      </c>
      <c r="D18" s="13">
        <v>0.33</v>
      </c>
      <c r="E18" s="11">
        <v>72</v>
      </c>
      <c r="F18" s="12">
        <f t="shared" si="0"/>
        <v>23.76</v>
      </c>
      <c r="G18" s="68" t="s">
        <v>20</v>
      </c>
      <c r="H18" s="54"/>
      <c r="I18" s="5"/>
      <c r="J18" s="5"/>
      <c r="K18" s="5"/>
      <c r="L18" s="5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"/>
      <c r="AO18" s="1"/>
      <c r="AP18" s="1"/>
      <c r="AQ18" s="1"/>
      <c r="AR18" s="1"/>
      <c r="AS18" s="1"/>
      <c r="AT18" s="1"/>
      <c r="AU18" s="1"/>
    </row>
    <row r="19" spans="1:47" ht="13.8" x14ac:dyDescent="0.25">
      <c r="A19" s="54"/>
      <c r="B19" s="69" t="s">
        <v>30</v>
      </c>
      <c r="C19" s="70" t="s">
        <v>22</v>
      </c>
      <c r="D19" s="13">
        <v>1</v>
      </c>
      <c r="E19" s="11">
        <v>75</v>
      </c>
      <c r="F19" s="12">
        <f t="shared" si="0"/>
        <v>75</v>
      </c>
      <c r="G19" s="68" t="s">
        <v>20</v>
      </c>
      <c r="H19" s="54"/>
      <c r="I19" s="5"/>
      <c r="J19" s="5"/>
      <c r="K19" s="5"/>
      <c r="L19" s="5"/>
      <c r="M19" s="1"/>
      <c r="N19" s="1"/>
      <c r="O19" s="6"/>
      <c r="R19" s="1"/>
      <c r="S19" s="1"/>
      <c r="T19" s="1"/>
      <c r="U19" s="1"/>
      <c r="V19" s="1"/>
      <c r="W19" s="1"/>
      <c r="X19" s="1"/>
      <c r="Y19" s="1"/>
      <c r="Z19" s="3" t="s">
        <v>1</v>
      </c>
      <c r="AO19" s="1"/>
      <c r="AP19" s="1"/>
      <c r="AQ19" s="1"/>
      <c r="AR19" s="1"/>
      <c r="AS19" s="1"/>
      <c r="AT19" s="1"/>
      <c r="AU19" s="1"/>
    </row>
    <row r="20" spans="1:47" ht="13.8" x14ac:dyDescent="0.25">
      <c r="A20" s="54"/>
      <c r="B20" s="69" t="s">
        <v>31</v>
      </c>
      <c r="C20" s="70" t="s">
        <v>22</v>
      </c>
      <c r="D20" s="13">
        <v>1</v>
      </c>
      <c r="E20" s="11">
        <v>25</v>
      </c>
      <c r="F20" s="12">
        <f t="shared" si="0"/>
        <v>25</v>
      </c>
      <c r="G20" s="68" t="s">
        <v>20</v>
      </c>
      <c r="H20" s="54"/>
      <c r="I20" s="5"/>
      <c r="J20" s="5"/>
      <c r="K20" s="5"/>
      <c r="L20" s="5"/>
      <c r="M20" s="1"/>
      <c r="N20" s="2"/>
      <c r="O20" s="1"/>
      <c r="R20" s="1"/>
      <c r="S20" s="1"/>
      <c r="T20" s="1"/>
      <c r="U20" s="1"/>
      <c r="V20" s="1"/>
      <c r="W20" s="1"/>
      <c r="X20" s="1"/>
      <c r="Y20" s="1"/>
      <c r="Z20" s="3" t="s">
        <v>1</v>
      </c>
      <c r="AO20" s="1"/>
      <c r="AP20" s="1"/>
      <c r="AQ20" s="1"/>
      <c r="AR20" s="1"/>
      <c r="AS20" s="1"/>
      <c r="AT20" s="1"/>
      <c r="AU20" s="1"/>
    </row>
    <row r="21" spans="1:47" ht="13.8" x14ac:dyDescent="0.25">
      <c r="A21" s="54"/>
      <c r="B21" s="69" t="s">
        <v>32</v>
      </c>
      <c r="C21" s="70" t="s">
        <v>22</v>
      </c>
      <c r="D21" s="13">
        <v>10</v>
      </c>
      <c r="E21" s="11">
        <v>9</v>
      </c>
      <c r="F21" s="12">
        <f t="shared" si="0"/>
        <v>90</v>
      </c>
      <c r="G21" s="68" t="s">
        <v>20</v>
      </c>
      <c r="H21" s="54"/>
      <c r="I21" s="5"/>
      <c r="J21" s="5"/>
      <c r="K21" s="5"/>
      <c r="L21" s="5"/>
      <c r="M21" s="1"/>
      <c r="N21" s="1"/>
      <c r="O21" s="1"/>
      <c r="S21" s="1"/>
      <c r="T21" s="1"/>
      <c r="U21" s="1"/>
      <c r="V21" s="1"/>
      <c r="W21" s="1"/>
      <c r="X21" s="1"/>
      <c r="Y21" s="1"/>
      <c r="Z21" s="3" t="s">
        <v>1</v>
      </c>
      <c r="AO21" s="1"/>
      <c r="AP21" s="1"/>
      <c r="AQ21" s="1"/>
      <c r="AR21" s="1"/>
      <c r="AS21" s="1"/>
      <c r="AT21" s="1"/>
      <c r="AU21" s="1"/>
    </row>
    <row r="22" spans="1:47" ht="13.8" x14ac:dyDescent="0.25">
      <c r="A22" s="54"/>
      <c r="B22" s="69" t="s">
        <v>33</v>
      </c>
      <c r="C22" s="70" t="s">
        <v>22</v>
      </c>
      <c r="D22" s="13">
        <v>1</v>
      </c>
      <c r="E22" s="11">
        <v>0</v>
      </c>
      <c r="F22" s="12">
        <f t="shared" si="0"/>
        <v>0</v>
      </c>
      <c r="G22" s="68" t="s">
        <v>20</v>
      </c>
      <c r="H22" s="54"/>
      <c r="I22" s="5"/>
      <c r="J22" s="5"/>
      <c r="K22" s="5"/>
      <c r="L22" s="5"/>
      <c r="M22" s="1"/>
      <c r="N22" s="1"/>
      <c r="O22" s="1"/>
      <c r="P22" s="1"/>
      <c r="Q22" s="1"/>
      <c r="S22" s="1"/>
      <c r="T22" s="1"/>
      <c r="U22" s="1"/>
      <c r="V22" s="1"/>
      <c r="W22" s="1"/>
      <c r="X22" s="1"/>
      <c r="Y22" s="1"/>
      <c r="Z22" s="3"/>
      <c r="AO22" s="1"/>
      <c r="AP22" s="1"/>
      <c r="AQ22" s="1"/>
      <c r="AR22" s="1"/>
      <c r="AS22" s="1"/>
      <c r="AT22" s="1"/>
      <c r="AU22" s="1"/>
    </row>
    <row r="23" spans="1:47" ht="13.8" x14ac:dyDescent="0.25">
      <c r="A23" s="54"/>
      <c r="B23" s="72" t="s">
        <v>34</v>
      </c>
      <c r="C23" s="70" t="s">
        <v>22</v>
      </c>
      <c r="D23" s="13">
        <v>0</v>
      </c>
      <c r="E23" s="11">
        <v>8</v>
      </c>
      <c r="F23" s="12">
        <f t="shared" si="0"/>
        <v>0</v>
      </c>
      <c r="G23" s="68" t="s">
        <v>20</v>
      </c>
      <c r="H23" s="54"/>
      <c r="I23" s="5"/>
      <c r="J23" s="5"/>
      <c r="K23" s="5"/>
      <c r="L23" s="5"/>
      <c r="M23" s="1"/>
      <c r="N23" s="1"/>
      <c r="O23" s="1"/>
      <c r="P23" s="15"/>
      <c r="Q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54"/>
      <c r="B24" s="69" t="s">
        <v>35</v>
      </c>
      <c r="C24" s="70" t="s">
        <v>36</v>
      </c>
      <c r="D24" s="13">
        <v>0</v>
      </c>
      <c r="E24" s="11">
        <v>12</v>
      </c>
      <c r="F24" s="12">
        <f t="shared" si="0"/>
        <v>0</v>
      </c>
      <c r="G24" s="68" t="s">
        <v>20</v>
      </c>
      <c r="H24" s="54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3.8" x14ac:dyDescent="0.25">
      <c r="A25" s="54"/>
      <c r="B25" s="69" t="s">
        <v>37</v>
      </c>
      <c r="C25" s="70" t="s">
        <v>29</v>
      </c>
      <c r="D25" s="84">
        <f>+F3</f>
        <v>1.75</v>
      </c>
      <c r="E25" s="11">
        <v>35</v>
      </c>
      <c r="F25" s="12">
        <f t="shared" si="0"/>
        <v>61.25</v>
      </c>
      <c r="G25" s="68" t="s">
        <v>20</v>
      </c>
      <c r="H25" s="47"/>
      <c r="I25" s="5"/>
      <c r="J25" s="5"/>
      <c r="M25" s="1"/>
      <c r="N25" s="2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3" t="s">
        <v>1</v>
      </c>
      <c r="AO25" s="1"/>
      <c r="AP25" s="1"/>
      <c r="AQ25" s="1"/>
      <c r="AR25" s="1"/>
      <c r="AS25" s="1"/>
      <c r="AT25" s="1"/>
      <c r="AU25" s="1"/>
    </row>
    <row r="26" spans="1:47" ht="13.8" x14ac:dyDescent="0.25">
      <c r="A26" s="54"/>
      <c r="B26" s="69" t="s">
        <v>38</v>
      </c>
      <c r="C26" s="70" t="s">
        <v>29</v>
      </c>
      <c r="D26" s="84">
        <f>+F3</f>
        <v>1.75</v>
      </c>
      <c r="E26" s="11">
        <v>10</v>
      </c>
      <c r="F26" s="12">
        <f t="shared" si="0"/>
        <v>17.5</v>
      </c>
      <c r="G26" s="68" t="s">
        <v>20</v>
      </c>
      <c r="H26" s="54"/>
      <c r="I26" s="5"/>
      <c r="J26" s="5"/>
      <c r="K26" s="5"/>
      <c r="M26" s="1"/>
      <c r="N26" s="2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3.8" x14ac:dyDescent="0.25">
      <c r="A27" s="54"/>
      <c r="B27" s="69" t="s">
        <v>39</v>
      </c>
      <c r="C27" s="70" t="s">
        <v>22</v>
      </c>
      <c r="D27" s="13">
        <v>1</v>
      </c>
      <c r="E27" s="11">
        <v>32</v>
      </c>
      <c r="F27" s="12">
        <f t="shared" si="0"/>
        <v>32</v>
      </c>
      <c r="G27" s="68" t="s">
        <v>20</v>
      </c>
      <c r="H27" s="54"/>
      <c r="I27" s="5"/>
      <c r="J27" s="5"/>
      <c r="L27" s="5"/>
      <c r="M27" s="1"/>
      <c r="N27" s="2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8" x14ac:dyDescent="0.25">
      <c r="A28" s="54"/>
      <c r="B28" s="69" t="s">
        <v>40</v>
      </c>
      <c r="C28" s="70" t="s">
        <v>41</v>
      </c>
      <c r="D28" s="84">
        <f>+F3</f>
        <v>1.75</v>
      </c>
      <c r="E28" s="11">
        <v>2.5</v>
      </c>
      <c r="F28" s="12">
        <f t="shared" si="0"/>
        <v>4.375</v>
      </c>
      <c r="G28" s="68" t="s">
        <v>20</v>
      </c>
      <c r="H28" s="54"/>
      <c r="I28" s="5"/>
      <c r="J28" s="5"/>
      <c r="M28" s="1"/>
      <c r="N28" s="2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3.8" x14ac:dyDescent="0.25">
      <c r="A29" s="54"/>
      <c r="B29" s="69" t="s">
        <v>42</v>
      </c>
      <c r="C29" s="70" t="s">
        <v>22</v>
      </c>
      <c r="D29" s="13">
        <v>0</v>
      </c>
      <c r="E29" s="11">
        <v>40</v>
      </c>
      <c r="F29" s="12">
        <f t="shared" si="0"/>
        <v>0</v>
      </c>
      <c r="G29" s="68" t="s">
        <v>20</v>
      </c>
      <c r="H29" s="54"/>
      <c r="I29" s="5"/>
      <c r="J29" s="5"/>
      <c r="K29" s="5"/>
      <c r="L29" s="5"/>
      <c r="M29" s="1"/>
      <c r="N29" s="2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3.8" x14ac:dyDescent="0.25">
      <c r="A30" s="54"/>
      <c r="B30" s="69" t="s">
        <v>43</v>
      </c>
      <c r="C30" s="70" t="s">
        <v>44</v>
      </c>
      <c r="D30" s="13">
        <v>3.35</v>
      </c>
      <c r="E30" s="11">
        <v>11.25</v>
      </c>
      <c r="F30" s="12">
        <f t="shared" si="0"/>
        <v>37.6875</v>
      </c>
      <c r="G30" s="68" t="s">
        <v>20</v>
      </c>
      <c r="H30" s="54"/>
      <c r="I30" s="5"/>
      <c r="J30" s="5"/>
      <c r="K30" s="5"/>
      <c r="L30" s="5"/>
      <c r="M30" s="1"/>
      <c r="N30" s="2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3.8" x14ac:dyDescent="0.25">
      <c r="A31" s="47"/>
      <c r="B31" s="69" t="s">
        <v>45</v>
      </c>
      <c r="C31" s="70" t="s">
        <v>22</v>
      </c>
      <c r="D31" s="13">
        <v>1</v>
      </c>
      <c r="E31" s="11">
        <v>72</v>
      </c>
      <c r="F31" s="12">
        <f t="shared" si="0"/>
        <v>72</v>
      </c>
      <c r="G31" s="68" t="s">
        <v>20</v>
      </c>
      <c r="H31" s="54"/>
      <c r="I31" s="16"/>
      <c r="J31" s="5"/>
      <c r="K31" s="5"/>
      <c r="L31" s="5"/>
      <c r="M31" s="1"/>
      <c r="N31" s="2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4.25" customHeight="1" x14ac:dyDescent="0.25">
      <c r="A32" s="54"/>
      <c r="B32" s="69" t="s">
        <v>46</v>
      </c>
      <c r="C32" s="70" t="s">
        <v>47</v>
      </c>
      <c r="D32" s="85">
        <f>+SUM(F11:F31)/2</f>
        <v>298.31124999999997</v>
      </c>
      <c r="E32" s="17">
        <v>5.5E-2</v>
      </c>
      <c r="F32" s="18">
        <f>+(SUM(F11:F31)*E32)/2</f>
        <v>16.407118749999999</v>
      </c>
      <c r="G32" s="68" t="s">
        <v>20</v>
      </c>
      <c r="H32" s="54"/>
      <c r="I32" s="5"/>
      <c r="J32" s="5"/>
      <c r="K32" s="16"/>
      <c r="L32" s="5"/>
      <c r="M32" s="1"/>
      <c r="N32" s="1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3" t="s">
        <v>1</v>
      </c>
      <c r="AO32" s="1"/>
      <c r="AP32" s="1"/>
      <c r="AQ32" s="1"/>
      <c r="AR32" s="1"/>
      <c r="AS32" s="1"/>
      <c r="AT32" s="1"/>
      <c r="AU32" s="1"/>
    </row>
    <row r="33" spans="1:47" ht="8.25" customHeight="1" x14ac:dyDescent="0.25">
      <c r="A33" s="54"/>
      <c r="B33" s="60"/>
      <c r="C33" s="73"/>
      <c r="D33" s="13"/>
      <c r="E33" s="11"/>
      <c r="F33" s="12"/>
      <c r="G33" s="68"/>
      <c r="H33" s="54"/>
      <c r="I33" s="5"/>
      <c r="J33" s="5"/>
      <c r="K33" s="5"/>
      <c r="L33" s="5"/>
      <c r="M33" s="1"/>
      <c r="N33" s="2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O33" s="1"/>
      <c r="AP33" s="1"/>
      <c r="AQ33" s="1"/>
      <c r="AR33" s="1"/>
      <c r="AS33" s="1"/>
      <c r="AT33" s="1"/>
      <c r="AU33" s="1"/>
    </row>
    <row r="34" spans="1:47" ht="13.8" x14ac:dyDescent="0.25">
      <c r="A34" s="50" t="s">
        <v>48</v>
      </c>
      <c r="B34" s="54"/>
      <c r="C34" s="54"/>
      <c r="D34" s="11"/>
      <c r="E34" s="11"/>
      <c r="F34" s="19">
        <f>SUM(F11:F32)</f>
        <v>613.02961874999994</v>
      </c>
      <c r="G34" s="68" t="s">
        <v>20</v>
      </c>
      <c r="H34" s="54"/>
      <c r="I34" s="12"/>
      <c r="J34" s="12"/>
      <c r="K34" s="5"/>
      <c r="L34" s="5"/>
      <c r="M34" s="1"/>
      <c r="N34" s="9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O34" s="1"/>
      <c r="AP34" s="1"/>
      <c r="AQ34" s="1"/>
      <c r="AR34" s="1"/>
      <c r="AS34" s="1"/>
      <c r="AT34" s="1"/>
      <c r="AU34" s="1"/>
    </row>
    <row r="35" spans="1:47" ht="14.25" customHeight="1" x14ac:dyDescent="0.25">
      <c r="A35" s="54"/>
      <c r="B35" s="20" t="s">
        <v>49</v>
      </c>
      <c r="C35" s="54"/>
      <c r="D35" s="21"/>
      <c r="E35" s="21"/>
      <c r="F35" s="22"/>
      <c r="G35" s="54"/>
      <c r="H35" s="54"/>
      <c r="I35" s="5"/>
      <c r="J35" s="5"/>
      <c r="K35" s="5"/>
      <c r="L35" s="5"/>
      <c r="M35" s="1"/>
      <c r="N35" s="2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3" t="s">
        <v>1</v>
      </c>
      <c r="AO35" s="1"/>
      <c r="AP35" s="1"/>
      <c r="AQ35" s="1"/>
      <c r="AR35" s="1"/>
      <c r="AS35" s="1"/>
      <c r="AT35" s="1"/>
      <c r="AU35" s="1"/>
    </row>
    <row r="36" spans="1:47" ht="13.8" x14ac:dyDescent="0.25">
      <c r="A36" s="50" t="s">
        <v>50</v>
      </c>
      <c r="B36" s="54"/>
      <c r="C36" s="54"/>
      <c r="D36" s="11"/>
      <c r="E36" s="11"/>
      <c r="F36" s="12"/>
      <c r="G36" s="54"/>
      <c r="H36" s="54"/>
      <c r="I36" s="5"/>
      <c r="J36" s="5"/>
      <c r="K36" s="5"/>
      <c r="L36" s="5"/>
      <c r="M36" s="1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" t="s">
        <v>1</v>
      </c>
      <c r="AO36" s="1"/>
      <c r="AP36" s="1"/>
      <c r="AQ36" s="1"/>
      <c r="AR36" s="1"/>
      <c r="AS36" s="1"/>
      <c r="AT36" s="1"/>
      <c r="AU36" s="1"/>
    </row>
    <row r="37" spans="1:47" ht="13.8" x14ac:dyDescent="0.25">
      <c r="A37" s="54"/>
      <c r="B37" s="69" t="s">
        <v>45</v>
      </c>
      <c r="C37" s="70" t="s">
        <v>22</v>
      </c>
      <c r="D37" s="11">
        <v>1</v>
      </c>
      <c r="E37" s="11">
        <v>83</v>
      </c>
      <c r="F37" s="12">
        <f>+D37*E37</f>
        <v>83</v>
      </c>
      <c r="G37" s="68" t="s">
        <v>20</v>
      </c>
      <c r="H37" s="54"/>
      <c r="I37" s="5"/>
      <c r="J37" s="5"/>
      <c r="K37" s="5"/>
      <c r="L37" s="5"/>
      <c r="M37" s="1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" t="s">
        <v>1</v>
      </c>
      <c r="AO37" s="1"/>
      <c r="AP37" s="1"/>
      <c r="AQ37" s="1"/>
      <c r="AR37" s="1"/>
      <c r="AS37" s="1"/>
      <c r="AT37" s="1"/>
      <c r="AU37" s="1"/>
    </row>
    <row r="38" spans="1:47" ht="13.8" x14ac:dyDescent="0.25">
      <c r="A38" s="54"/>
      <c r="B38" s="69" t="s">
        <v>35</v>
      </c>
      <c r="C38" s="70" t="s">
        <v>22</v>
      </c>
      <c r="D38" s="11">
        <v>0</v>
      </c>
      <c r="E38" s="11">
        <v>125</v>
      </c>
      <c r="F38" s="12">
        <f>+D38*E38</f>
        <v>0</v>
      </c>
      <c r="G38" s="68" t="s">
        <v>20</v>
      </c>
      <c r="H38" s="54"/>
      <c r="I38" s="5"/>
      <c r="J38" s="5"/>
      <c r="K38" s="5"/>
      <c r="L38" s="5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" t="s">
        <v>1</v>
      </c>
      <c r="AO38" s="1"/>
      <c r="AP38" s="1"/>
      <c r="AQ38" s="1"/>
      <c r="AR38" s="1"/>
      <c r="AS38" s="1"/>
      <c r="AT38" s="1"/>
      <c r="AU38" s="1"/>
    </row>
    <row r="39" spans="1:47" ht="13.8" x14ac:dyDescent="0.25">
      <c r="A39" s="54"/>
      <c r="B39" s="69" t="s">
        <v>51</v>
      </c>
      <c r="C39" s="70" t="s">
        <v>22</v>
      </c>
      <c r="D39" s="11">
        <v>1</v>
      </c>
      <c r="E39" s="11">
        <v>0</v>
      </c>
      <c r="F39" s="12">
        <f>+D39*E39</f>
        <v>0</v>
      </c>
      <c r="G39" s="68" t="s">
        <v>20</v>
      </c>
      <c r="H39" s="54"/>
      <c r="I39" s="5"/>
      <c r="J39" s="5"/>
      <c r="K39" s="5"/>
      <c r="L39" s="5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"/>
      <c r="AO39" s="1"/>
      <c r="AP39" s="1"/>
      <c r="AQ39" s="1"/>
      <c r="AR39" s="1"/>
      <c r="AS39" s="1"/>
      <c r="AT39" s="1"/>
      <c r="AU39" s="1"/>
    </row>
    <row r="40" spans="1:47" ht="13.8" x14ac:dyDescent="0.25">
      <c r="A40" s="54"/>
      <c r="B40" s="69" t="s">
        <v>52</v>
      </c>
      <c r="C40" s="70" t="s">
        <v>47</v>
      </c>
      <c r="D40" s="11">
        <f>+F34</f>
        <v>613.02961874999994</v>
      </c>
      <c r="E40" s="23">
        <v>7.4999999999999997E-2</v>
      </c>
      <c r="F40" s="12">
        <f>+D40*E40</f>
        <v>45.977221406249996</v>
      </c>
      <c r="G40" s="68" t="s">
        <v>20</v>
      </c>
      <c r="H40" s="54"/>
      <c r="I40" s="5"/>
      <c r="J40" s="5"/>
      <c r="K40" s="5"/>
      <c r="L40" s="5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" t="s">
        <v>1</v>
      </c>
      <c r="AO40" s="1"/>
      <c r="AP40" s="1"/>
      <c r="AQ40" s="1"/>
      <c r="AR40" s="1"/>
      <c r="AS40" s="1"/>
      <c r="AT40" s="1"/>
      <c r="AU40" s="1"/>
    </row>
    <row r="41" spans="1:47" ht="8.25" customHeight="1" x14ac:dyDescent="0.25">
      <c r="A41" s="54"/>
      <c r="B41" s="54"/>
      <c r="C41" s="46"/>
      <c r="D41" s="24"/>
      <c r="E41" s="24"/>
      <c r="F41" s="12"/>
      <c r="G41" s="75"/>
      <c r="H41" s="54"/>
      <c r="I41" s="5"/>
      <c r="J41" s="5"/>
      <c r="K41" s="5"/>
      <c r="L41" s="5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" t="s">
        <v>1</v>
      </c>
      <c r="AO41" s="1"/>
      <c r="AP41" s="1"/>
      <c r="AQ41" s="1"/>
      <c r="AR41" s="1"/>
      <c r="AS41" s="1"/>
      <c r="AT41" s="1"/>
      <c r="AU41" s="1"/>
    </row>
    <row r="42" spans="1:47" ht="13.8" x14ac:dyDescent="0.25">
      <c r="A42" s="50" t="s">
        <v>53</v>
      </c>
      <c r="B42" s="54"/>
      <c r="C42" s="46"/>
      <c r="D42" s="24"/>
      <c r="E42" s="24"/>
      <c r="F42" s="12">
        <f>SUM(F37:F40)</f>
        <v>128.97722140625001</v>
      </c>
      <c r="G42" s="68" t="s">
        <v>20</v>
      </c>
      <c r="H42" s="54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O42" s="1"/>
      <c r="AP42" s="1"/>
      <c r="AQ42" s="1"/>
      <c r="AR42" s="1"/>
      <c r="AS42" s="1"/>
      <c r="AT42" s="1"/>
      <c r="AU42" s="1"/>
    </row>
    <row r="43" spans="1:47" ht="13.8" x14ac:dyDescent="0.25">
      <c r="A43" s="54"/>
      <c r="B43" s="20" t="s">
        <v>64</v>
      </c>
      <c r="C43" s="54"/>
      <c r="D43" s="24"/>
      <c r="E43" s="24"/>
      <c r="F43" s="12"/>
      <c r="G43" s="54"/>
      <c r="H43" s="54"/>
      <c r="I43" s="5"/>
      <c r="J43" s="5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O43" s="1"/>
      <c r="AP43" s="1"/>
      <c r="AQ43" s="1"/>
      <c r="AR43" s="1"/>
      <c r="AS43" s="1"/>
      <c r="AT43" s="1"/>
      <c r="AU43" s="1"/>
    </row>
    <row r="44" spans="1:47" ht="14.25" customHeight="1" x14ac:dyDescent="0.25">
      <c r="A44" s="76" t="s">
        <v>54</v>
      </c>
      <c r="B44" s="77"/>
      <c r="C44" s="77"/>
      <c r="D44" s="25"/>
      <c r="E44" s="25"/>
      <c r="F44" s="26">
        <f>F34+F42</f>
        <v>742.00684015624995</v>
      </c>
      <c r="G44" s="71" t="s">
        <v>20</v>
      </c>
      <c r="H44" s="78"/>
      <c r="I44" s="5"/>
      <c r="J44" s="5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O44" s="1"/>
      <c r="AP44" s="1"/>
      <c r="AQ44" s="1"/>
      <c r="AR44" s="1"/>
      <c r="AS44" s="1"/>
      <c r="AT44" s="1"/>
      <c r="AU44" s="1"/>
    </row>
    <row r="45" spans="1:47" ht="14.25" customHeight="1" x14ac:dyDescent="0.25">
      <c r="A45" s="47"/>
      <c r="B45" s="20" t="s">
        <v>55</v>
      </c>
      <c r="C45" s="79"/>
      <c r="D45" s="47"/>
      <c r="E45" s="46"/>
      <c r="F45" s="74"/>
      <c r="G45" s="80"/>
      <c r="H45" s="47"/>
      <c r="K45" s="5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" t="s">
        <v>1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4.25" customHeight="1" x14ac:dyDescent="0.25">
      <c r="A46" s="47"/>
      <c r="B46" s="47"/>
      <c r="C46" s="47"/>
      <c r="D46" s="46"/>
      <c r="E46" s="46"/>
      <c r="F46" s="46"/>
      <c r="G46" s="47"/>
      <c r="H46" s="54"/>
      <c r="I46" s="5"/>
      <c r="J46" s="5"/>
      <c r="K46" s="5"/>
      <c r="L46" s="5"/>
      <c r="M46" s="1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" t="s">
        <v>1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3.8" x14ac:dyDescent="0.25">
      <c r="A47" s="29"/>
      <c r="B47" s="52" t="s">
        <v>70</v>
      </c>
      <c r="C47" s="54"/>
      <c r="D47" s="54"/>
      <c r="E47" s="54"/>
      <c r="F47" s="54"/>
      <c r="G47" s="30"/>
      <c r="H47" s="5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4.25" customHeight="1" x14ac:dyDescent="0.25">
      <c r="A48" s="29"/>
      <c r="B48" s="52" t="s">
        <v>65</v>
      </c>
      <c r="C48" s="29"/>
      <c r="D48" s="31"/>
      <c r="E48" s="31"/>
      <c r="F48" s="31"/>
      <c r="G48" s="29"/>
      <c r="H48" s="5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4.25" customHeight="1" x14ac:dyDescent="0.25">
      <c r="A49" s="29"/>
      <c r="B49" s="32"/>
      <c r="C49" s="33" t="s">
        <v>68</v>
      </c>
      <c r="D49" s="34"/>
      <c r="E49" s="35"/>
      <c r="F49" s="34"/>
      <c r="G49" s="36"/>
      <c r="H49" s="5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4.25" customHeight="1" x14ac:dyDescent="0.25">
      <c r="A50" s="29"/>
      <c r="B50" s="37" t="s">
        <v>66</v>
      </c>
      <c r="C50" s="38">
        <v>375</v>
      </c>
      <c r="D50" s="39">
        <v>425</v>
      </c>
      <c r="E50" s="39">
        <v>475</v>
      </c>
      <c r="F50" s="39">
        <v>525</v>
      </c>
      <c r="G50" s="40">
        <v>575</v>
      </c>
      <c r="H50" s="54"/>
      <c r="M50" s="1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" t="s">
        <v>1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5" customHeight="1" x14ac:dyDescent="0.25">
      <c r="A51" s="29"/>
      <c r="B51" s="41">
        <v>1</v>
      </c>
      <c r="C51" s="86">
        <f>+(C$50*$B51)-($F$34-$F$25-$F$26-$F$28)-($B51*($E$25+$E$26+$E$28))</f>
        <v>-202.40461874999994</v>
      </c>
      <c r="D51" s="87">
        <f t="shared" ref="D51:G55" si="1">+(D$50*$B51)-($F$34-$F$25-$F$26-$F$28)-($B51*($E$25+$E$26+$E$28))</f>
        <v>-152.40461874999994</v>
      </c>
      <c r="E51" s="87">
        <f t="shared" si="1"/>
        <v>-102.40461874999994</v>
      </c>
      <c r="F51" s="87">
        <f t="shared" si="1"/>
        <v>-52.404618749999941</v>
      </c>
      <c r="G51" s="88">
        <f t="shared" si="1"/>
        <v>-2.4046187499999405</v>
      </c>
      <c r="H51" s="54"/>
      <c r="M51" s="1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" t="s">
        <v>1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5" customHeight="1" x14ac:dyDescent="0.25">
      <c r="A52" s="29"/>
      <c r="B52" s="42">
        <v>1.5</v>
      </c>
      <c r="C52" s="89">
        <f>+(C$50*$B52)-($F$34-$F$25-$F$26-$F$28)-($B52*($E$25+$E$26+$E$28))</f>
        <v>-38.654618749999941</v>
      </c>
      <c r="D52" s="90">
        <f t="shared" si="1"/>
        <v>36.345381250000059</v>
      </c>
      <c r="E52" s="90">
        <f t="shared" si="1"/>
        <v>111.34538125000006</v>
      </c>
      <c r="F52" s="90">
        <f t="shared" si="1"/>
        <v>186.34538125000006</v>
      </c>
      <c r="G52" s="91">
        <f t="shared" si="1"/>
        <v>261.34538125000006</v>
      </c>
      <c r="H52" s="54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5" customHeight="1" x14ac:dyDescent="0.25">
      <c r="A53" s="29"/>
      <c r="B53" s="42">
        <v>1.75</v>
      </c>
      <c r="C53" s="90">
        <f>+(C$50*$B53)-($F$34-$F$25-$F$26-$F$28)-($B53*($E$25+$E$26+$E$28))</f>
        <v>43.220381250000059</v>
      </c>
      <c r="D53" s="90">
        <f t="shared" si="1"/>
        <v>130.72038125000006</v>
      </c>
      <c r="E53" s="90">
        <f t="shared" si="1"/>
        <v>218.22038125000006</v>
      </c>
      <c r="F53" s="90">
        <f t="shared" si="1"/>
        <v>305.72038125000006</v>
      </c>
      <c r="G53" s="90">
        <f t="shared" si="1"/>
        <v>393.22038125000006</v>
      </c>
      <c r="H53" s="81"/>
      <c r="M53" s="1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 t="s">
        <v>1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5" customHeight="1" x14ac:dyDescent="0.25">
      <c r="A54" s="29"/>
      <c r="B54" s="42">
        <v>2</v>
      </c>
      <c r="C54" s="89">
        <f>+(C$50*$B54)-($F$34-$F$25-$F$26-$F$28)-($B54*($E$25+$E$26+$E$28))</f>
        <v>125.09538125000006</v>
      </c>
      <c r="D54" s="90">
        <f t="shared" si="1"/>
        <v>225.09538125000006</v>
      </c>
      <c r="E54" s="90">
        <f t="shared" si="1"/>
        <v>325.09538125000006</v>
      </c>
      <c r="F54" s="90">
        <f t="shared" si="1"/>
        <v>425.09538125000006</v>
      </c>
      <c r="G54" s="91">
        <f t="shared" si="1"/>
        <v>525.09538125000006</v>
      </c>
      <c r="H54" s="54"/>
      <c r="I54" s="48"/>
      <c r="M54" s="1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 t="s">
        <v>1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" customHeight="1" x14ac:dyDescent="0.25">
      <c r="A55" s="29"/>
      <c r="B55" s="43">
        <v>2.25</v>
      </c>
      <c r="C55" s="92">
        <f>+(C$50*$B55)-($F$34-$F$25-$F$26-$F$28)-($B55*($E$25+$E$26+$E$28))</f>
        <v>206.97038125000006</v>
      </c>
      <c r="D55" s="93">
        <f t="shared" si="1"/>
        <v>319.47038125000006</v>
      </c>
      <c r="E55" s="93">
        <f t="shared" si="1"/>
        <v>431.97038125000006</v>
      </c>
      <c r="F55" s="93">
        <f t="shared" si="1"/>
        <v>544.47038125000006</v>
      </c>
      <c r="G55" s="94">
        <f t="shared" si="1"/>
        <v>656.97038125000006</v>
      </c>
      <c r="H55" s="54"/>
      <c r="M55" s="1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 t="s">
        <v>1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" customHeight="1" x14ac:dyDescent="0.25">
      <c r="A56" s="44" t="s">
        <v>69</v>
      </c>
      <c r="B56" s="45"/>
      <c r="C56" s="45"/>
      <c r="D56" s="20"/>
      <c r="E56" s="46"/>
      <c r="F56" s="46"/>
      <c r="G56" s="47"/>
      <c r="H56" s="54"/>
      <c r="M56" s="1"/>
      <c r="N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 t="s">
        <v>1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" customHeight="1" x14ac:dyDescent="0.25">
      <c r="A57" s="47"/>
      <c r="B57" s="47"/>
      <c r="C57" s="47"/>
      <c r="D57" s="46"/>
      <c r="E57" s="46"/>
      <c r="F57" s="46"/>
      <c r="G57" s="47"/>
      <c r="H57" s="5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 x14ac:dyDescent="0.25">
      <c r="A58" s="47"/>
      <c r="B58" s="47"/>
      <c r="C58" s="47"/>
      <c r="D58" s="46"/>
      <c r="E58" s="46"/>
      <c r="F58" s="46"/>
      <c r="G58" s="47"/>
      <c r="H58" s="54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" t="s">
        <v>1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x14ac:dyDescent="0.25">
      <c r="A59" s="82" t="s">
        <v>56</v>
      </c>
      <c r="B59" s="45"/>
      <c r="C59" s="45"/>
      <c r="D59" s="45"/>
      <c r="E59" s="47"/>
      <c r="F59" s="47"/>
      <c r="G59" s="47"/>
      <c r="H59" s="47"/>
      <c r="M59" s="1"/>
      <c r="N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1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x14ac:dyDescent="0.25">
      <c r="A60" s="82" t="s">
        <v>57</v>
      </c>
      <c r="B60" s="45"/>
      <c r="C60" s="45"/>
      <c r="D60" s="45"/>
      <c r="E60" s="47"/>
      <c r="F60" s="47"/>
      <c r="G60" s="47"/>
      <c r="H60" s="47"/>
      <c r="AR60" s="1"/>
      <c r="AS60" s="1"/>
      <c r="AT60" s="1"/>
      <c r="AU60" s="1"/>
    </row>
    <row r="61" spans="1:47" x14ac:dyDescent="0.25">
      <c r="A61" s="82" t="s">
        <v>58</v>
      </c>
      <c r="B61" s="45"/>
      <c r="C61" s="45"/>
      <c r="D61" s="45"/>
      <c r="E61" s="47"/>
      <c r="F61" s="47"/>
      <c r="G61" s="47"/>
      <c r="H61" s="47"/>
    </row>
    <row r="62" spans="1:47" x14ac:dyDescent="0.25">
      <c r="A62" s="83"/>
      <c r="B62" s="45"/>
      <c r="C62" s="45"/>
      <c r="D62" s="45"/>
      <c r="E62" s="47"/>
      <c r="F62" s="47"/>
      <c r="G62" s="47"/>
      <c r="H62" s="47"/>
    </row>
    <row r="63" spans="1:47" x14ac:dyDescent="0.25">
      <c r="A63" s="28"/>
      <c r="B63" s="27"/>
      <c r="C63" s="27"/>
      <c r="D63" s="27"/>
    </row>
    <row r="64" spans="1:47" x14ac:dyDescent="0.25">
      <c r="A64" s="28"/>
      <c r="B64" s="27"/>
      <c r="C64" s="27"/>
      <c r="D64" s="27"/>
    </row>
    <row r="65" spans="1:47" x14ac:dyDescent="0.25">
      <c r="A65" s="28"/>
      <c r="B65" s="27"/>
      <c r="C65" s="27"/>
      <c r="D65" s="27"/>
    </row>
    <row r="74" spans="1:47" x14ac:dyDescent="0.25">
      <c r="AR74" s="1"/>
      <c r="AS74" s="1"/>
      <c r="AT74" s="1"/>
      <c r="AU74" s="1"/>
    </row>
    <row r="75" spans="1:47" x14ac:dyDescent="0.25">
      <c r="AR75" s="1"/>
      <c r="AS75" s="1"/>
      <c r="AT75" s="1"/>
      <c r="AU75" s="1"/>
    </row>
    <row r="76" spans="1:47" x14ac:dyDescent="0.25">
      <c r="AR76" s="1"/>
      <c r="AS76" s="1"/>
      <c r="AT76" s="1"/>
      <c r="AU76" s="1"/>
    </row>
    <row r="77" spans="1:47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</sheetData>
  <sheetProtection sheet="1" objects="1" scenarios="1"/>
  <phoneticPr fontId="19" type="noConversion"/>
  <printOptions horizontalCentered="1"/>
  <pageMargins left="0.01" right="0" top="0.25" bottom="0.25" header="0.27" footer="0.27"/>
  <pageSetup scale="86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workbookViewId="0">
      <selection activeCell="I5" sqref="I5"/>
    </sheetView>
  </sheetViews>
  <sheetFormatPr defaultRowHeight="13.2" x14ac:dyDescent="0.25"/>
  <sheetData>
    <row r="2" spans="1:9" x14ac:dyDescent="0.25">
      <c r="A2" t="s">
        <v>59</v>
      </c>
    </row>
    <row r="4" spans="1:9" x14ac:dyDescent="0.25">
      <c r="A4" t="s">
        <v>60</v>
      </c>
    </row>
    <row r="5" spans="1:9" x14ac:dyDescent="0.25">
      <c r="B5" t="s">
        <v>61</v>
      </c>
      <c r="F5">
        <v>7.69</v>
      </c>
      <c r="G5" t="s">
        <v>63</v>
      </c>
      <c r="I5">
        <f>7*F5</f>
        <v>53.830000000000005</v>
      </c>
    </row>
    <row r="6" spans="1:9" x14ac:dyDescent="0.25">
      <c r="B6" t="s">
        <v>62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Peanut2014</vt:lpstr>
      <vt:lpstr>Sheet1</vt:lpstr>
      <vt:lpstr>Peanut2014!Print_Area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2010-03-12T14:30:55Z</dcterms:created>
  <dcterms:modified xsi:type="dcterms:W3CDTF">2014-03-21T13:12:32Z</dcterms:modified>
</cp:coreProperties>
</file>