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IRR2014" sheetId="1" r:id="rId1"/>
    <sheet name="Sheet1" sheetId="2" r:id="rId2"/>
  </sheets>
  <definedNames>
    <definedName name="_xlnm.Print_Area" localSheetId="0">PeanutIRR2014!$A$1:$G$63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4" i="1"/>
  <c r="F15" i="1"/>
  <c r="F16" i="1"/>
  <c r="F17" i="1"/>
  <c r="F19" i="1"/>
  <c r="F20" i="1"/>
  <c r="F21" i="1"/>
  <c r="F22" i="1"/>
  <c r="F23" i="1"/>
  <c r="F24" i="1"/>
  <c r="D25" i="1"/>
  <c r="F25" i="1"/>
  <c r="D26" i="1"/>
  <c r="F26" i="1"/>
  <c r="F27" i="1"/>
  <c r="D28" i="1"/>
  <c r="F28" i="1"/>
  <c r="F29" i="1"/>
  <c r="F30" i="1"/>
  <c r="F31" i="1"/>
  <c r="D32" i="1"/>
  <c r="I5" i="2"/>
  <c r="F4" i="1"/>
  <c r="F37" i="1"/>
  <c r="F38" i="1"/>
  <c r="F39" i="1"/>
  <c r="F32" i="1"/>
  <c r="F34" i="1"/>
  <c r="C53" i="1"/>
  <c r="C51" i="1"/>
  <c r="G52" i="1"/>
  <c r="G51" i="1"/>
  <c r="D52" i="1"/>
  <c r="D40" i="1"/>
  <c r="F40" i="1"/>
  <c r="F42" i="1"/>
  <c r="F44" i="1"/>
  <c r="F54" i="1"/>
  <c r="E54" i="1"/>
  <c r="E51" i="1"/>
  <c r="D55" i="1"/>
  <c r="F53" i="1"/>
  <c r="D51" i="1"/>
  <c r="G55" i="1"/>
  <c r="D53" i="1"/>
  <c r="E52" i="1"/>
  <c r="G54" i="1"/>
  <c r="G53" i="1"/>
  <c r="E53" i="1"/>
  <c r="C54" i="1"/>
  <c r="C52" i="1"/>
  <c r="C55" i="1"/>
  <c r="F55" i="1"/>
  <c r="E55" i="1"/>
  <c r="F52" i="1"/>
  <c r="D54" i="1"/>
  <c r="F51" i="1"/>
</calcChain>
</file>

<file path=xl/sharedStrings.xml><?xml version="1.0" encoding="utf-8"?>
<sst xmlns="http://schemas.openxmlformats.org/spreadsheetml/2006/main" count="151" uniqueCount="74">
  <si>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</si>
  <si>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</si>
  <si>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</si>
  <si>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</si>
  <si>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</si>
  <si>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</si>
  <si>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</si>
  <si>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</si>
  <si>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</si>
  <si>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</si>
  <si>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</si>
  <si>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</si>
  <si>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</si>
  <si>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</si>
  <si>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</si>
  <si>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</si>
  <si>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</si>
  <si>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</si>
  <si>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</si>
  <si>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</si>
  <si>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</si>
  <si>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</si>
  <si>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</si>
  <si>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</si>
  <si>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</si>
  <si>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</si>
  <si>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</si>
  <si>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</si>
  <si>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</si>
  <si>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</si>
  <si>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</si>
  <si>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</si>
  <si>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</si>
  <si>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</si>
  <si>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</si>
  <si>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</si>
  <si>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</si>
  <si>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</si>
  <si>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</si>
  <si>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</si>
  <si>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</si>
  <si>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</si>
  <si>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</si>
  <si>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</si>
  <si>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</si>
  <si>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</si>
  <si>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</si>
  <si>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</si>
  <si>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</si>
  <si>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</si>
  <si>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</si>
  <si>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</si>
  <si>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</si>
  <si>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</si>
  <si>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</si>
  <si>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 xml:space="preserve">*  PRODUCTION COSTS ARE CONSTANT FOR THIS TABLE 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</si>
  <si>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</si>
  <si>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</si>
  <si>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</si>
  <si>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</si>
  <si>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</si>
  <si>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</si>
  <si>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</si>
  <si>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</si>
  <si>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</si>
  <si>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>PEANUT - IRRIGATED Enterprise Planning Budget Summary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</si>
  <si>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</si>
  <si>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</si>
  <si>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</si>
  <si>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</si>
  <si>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</si>
  <si>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</si>
  <si>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ALABAMA, 2014</t>
  </si>
  <si>
    <t>Gypsum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</si>
</sst>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164" fontId="22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4" fillId="0" borderId="0" xfId="0" quotePrefix="1" applyNumberFormat="1" applyFont="1" applyAlignment="1" applyProtection="1">
      <alignment horizontal="right"/>
    </xf>
    <xf numFmtId="3" fontId="24" fillId="0" borderId="0" xfId="0" applyNumberFormat="1" applyFo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1"/>
  <sheetViews>
    <sheetView tabSelected="1" workbookViewId="0">
      <selection activeCell="I13" sqref="I13"/>
    </sheetView>
  </sheetViews>
  <sheetFormatPr defaultRowHeight="13.2" x14ac:dyDescent="0.25"/>
  <cols>
    <col min="1" max="1" width="10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48" t="s">
        <v>65</v>
      </c>
      <c r="B1" s="42"/>
      <c r="C1" s="41"/>
      <c r="D1" s="41"/>
      <c r="E1" s="41"/>
      <c r="F1" s="41"/>
      <c r="G1" s="41"/>
      <c r="H1" s="49"/>
      <c r="I1" s="49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0" t="s">
        <v>1</v>
      </c>
      <c r="B2" s="51"/>
      <c r="C2" s="47" t="s">
        <v>68</v>
      </c>
      <c r="D2" s="41"/>
      <c r="E2" s="41"/>
      <c r="F2" s="41"/>
      <c r="G2" s="41"/>
      <c r="H2" s="49"/>
      <c r="I2" s="49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0" t="s">
        <v>2</v>
      </c>
      <c r="B3" s="52"/>
      <c r="C3" s="52"/>
      <c r="D3" s="52"/>
      <c r="E3" s="53" t="s">
        <v>3</v>
      </c>
      <c r="F3" s="4">
        <v>2.25</v>
      </c>
      <c r="G3" s="53" t="s">
        <v>4</v>
      </c>
      <c r="H3" s="52"/>
      <c r="I3" s="52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4" t="s">
        <v>72</v>
      </c>
      <c r="B4" s="55"/>
      <c r="C4" s="52"/>
      <c r="D4" s="52"/>
      <c r="E4" s="52"/>
      <c r="F4" s="94">
        <f>+F3*2000</f>
        <v>4500</v>
      </c>
      <c r="G4" s="41" t="s">
        <v>5</v>
      </c>
      <c r="H4" s="52"/>
      <c r="I4" s="52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4"/>
      <c r="B5" s="53" t="s">
        <v>6</v>
      </c>
      <c r="C5" s="52"/>
      <c r="D5" s="52"/>
      <c r="E5" s="52"/>
      <c r="F5" s="42"/>
      <c r="G5" s="52"/>
      <c r="H5" s="52"/>
      <c r="I5" s="52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2"/>
      <c r="B6" s="53" t="s">
        <v>7</v>
      </c>
      <c r="C6" s="52"/>
      <c r="D6" s="52"/>
      <c r="E6" s="42"/>
      <c r="F6" s="52"/>
      <c r="G6" s="52"/>
      <c r="H6" s="52"/>
      <c r="I6" s="52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2"/>
      <c r="B7" s="52"/>
      <c r="C7" s="53"/>
      <c r="D7" s="53"/>
      <c r="E7" s="56" t="s">
        <v>8</v>
      </c>
      <c r="F7" s="56" t="s">
        <v>9</v>
      </c>
      <c r="G7" s="57" t="s">
        <v>10</v>
      </c>
      <c r="H7" s="52"/>
      <c r="I7" s="52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58" t="s">
        <v>0</v>
      </c>
      <c r="B8" s="53"/>
      <c r="C8" s="59" t="s">
        <v>11</v>
      </c>
      <c r="D8" s="60" t="s">
        <v>12</v>
      </c>
      <c r="E8" s="60" t="s">
        <v>13</v>
      </c>
      <c r="F8" s="60" t="s">
        <v>14</v>
      </c>
      <c r="G8" s="61" t="s">
        <v>15</v>
      </c>
      <c r="H8" s="52"/>
      <c r="I8" s="62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3"/>
      <c r="B9" s="64"/>
      <c r="C9" s="65"/>
      <c r="D9" s="10"/>
      <c r="E9" s="10"/>
      <c r="F9" s="66"/>
      <c r="G9" s="67"/>
      <c r="H9" s="52"/>
      <c r="I9" s="62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48" t="s">
        <v>16</v>
      </c>
      <c r="B10" s="52"/>
      <c r="C10" s="52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2"/>
      <c r="B11" s="68" t="s">
        <v>17</v>
      </c>
      <c r="C11" s="69" t="s">
        <v>18</v>
      </c>
      <c r="D11" s="11">
        <v>125</v>
      </c>
      <c r="E11" s="11">
        <v>0.74</v>
      </c>
      <c r="F11" s="12">
        <f>+D11*E11</f>
        <v>92.5</v>
      </c>
      <c r="G11" s="67" t="s">
        <v>19</v>
      </c>
      <c r="H11" s="52"/>
      <c r="I11" s="52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2"/>
      <c r="B12" s="68" t="s">
        <v>20</v>
      </c>
      <c r="C12" s="69" t="s">
        <v>21</v>
      </c>
      <c r="D12" s="11">
        <v>1</v>
      </c>
      <c r="E12" s="11">
        <v>0</v>
      </c>
      <c r="F12" s="12">
        <f>+D12*E12</f>
        <v>0</v>
      </c>
      <c r="G12" s="67"/>
      <c r="H12" s="52"/>
      <c r="I12" s="52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2"/>
      <c r="B13" s="68" t="s">
        <v>22</v>
      </c>
      <c r="C13" s="42"/>
      <c r="D13" s="11"/>
      <c r="E13" s="11"/>
      <c r="F13" s="12"/>
      <c r="G13" s="70" t="s">
        <v>19</v>
      </c>
      <c r="H13" s="52"/>
      <c r="I13" s="52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2"/>
      <c r="B14" s="68" t="s">
        <v>23</v>
      </c>
      <c r="C14" s="69" t="s">
        <v>24</v>
      </c>
      <c r="D14" s="13">
        <v>40</v>
      </c>
      <c r="E14" s="11">
        <v>0.55000000000000004</v>
      </c>
      <c r="F14" s="12">
        <f t="shared" ref="F14:F31" si="0">+D14*E14</f>
        <v>22</v>
      </c>
      <c r="G14" s="67" t="s">
        <v>19</v>
      </c>
      <c r="H14" s="52"/>
      <c r="I14" s="52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2"/>
      <c r="B15" s="68" t="s">
        <v>25</v>
      </c>
      <c r="C15" s="69" t="s">
        <v>24</v>
      </c>
      <c r="D15" s="13">
        <v>40</v>
      </c>
      <c r="E15" s="11">
        <v>0.55000000000000004</v>
      </c>
      <c r="F15" s="12">
        <f t="shared" si="0"/>
        <v>22</v>
      </c>
      <c r="G15" s="67" t="s">
        <v>19</v>
      </c>
      <c r="H15" s="52"/>
      <c r="I15" s="52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2"/>
      <c r="B16" s="68" t="s">
        <v>26</v>
      </c>
      <c r="C16" s="69" t="s">
        <v>21</v>
      </c>
      <c r="D16" s="13">
        <v>1</v>
      </c>
      <c r="E16" s="11">
        <v>10</v>
      </c>
      <c r="F16" s="12">
        <f t="shared" si="0"/>
        <v>10</v>
      </c>
      <c r="G16" s="67" t="s">
        <v>19</v>
      </c>
      <c r="H16" s="52"/>
      <c r="I16" s="52"/>
      <c r="J16" s="5"/>
      <c r="K16" s="5"/>
      <c r="L16" s="5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2"/>
      <c r="B17" s="68" t="s">
        <v>27</v>
      </c>
      <c r="C17" s="69" t="s">
        <v>28</v>
      </c>
      <c r="D17" s="13">
        <v>0.33</v>
      </c>
      <c r="E17" s="11">
        <v>35</v>
      </c>
      <c r="F17" s="12">
        <f t="shared" si="0"/>
        <v>11.55</v>
      </c>
      <c r="G17" s="67" t="s">
        <v>19</v>
      </c>
      <c r="H17" s="52"/>
      <c r="I17" s="52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 t="s">
        <v>0</v>
      </c>
      <c r="AO17" s="1"/>
      <c r="AP17" s="1"/>
      <c r="AQ17" s="1"/>
      <c r="AR17" s="1"/>
      <c r="AS17" s="1"/>
      <c r="AT17" s="1"/>
      <c r="AU17" s="1"/>
    </row>
    <row r="18" spans="1:47" ht="13.8" x14ac:dyDescent="0.25">
      <c r="A18" s="52"/>
      <c r="B18" s="68" t="s">
        <v>73</v>
      </c>
      <c r="C18" s="69" t="s">
        <v>28</v>
      </c>
      <c r="D18" s="13">
        <v>0.33</v>
      </c>
      <c r="E18" s="11">
        <v>72</v>
      </c>
      <c r="F18" s="12">
        <v>23.76</v>
      </c>
      <c r="G18" s="67" t="s">
        <v>19</v>
      </c>
      <c r="H18" s="52"/>
      <c r="I18" s="52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2"/>
      <c r="B19" s="68" t="s">
        <v>29</v>
      </c>
      <c r="C19" s="69" t="s">
        <v>21</v>
      </c>
      <c r="D19" s="13">
        <v>1</v>
      </c>
      <c r="E19" s="11">
        <v>75</v>
      </c>
      <c r="F19" s="12">
        <f t="shared" si="0"/>
        <v>75</v>
      </c>
      <c r="G19" s="67" t="s">
        <v>19</v>
      </c>
      <c r="H19" s="52"/>
      <c r="I19" s="52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52"/>
      <c r="B20" s="68" t="s">
        <v>30</v>
      </c>
      <c r="C20" s="69" t="s">
        <v>21</v>
      </c>
      <c r="D20" s="13">
        <v>1</v>
      </c>
      <c r="E20" s="11">
        <v>25</v>
      </c>
      <c r="F20" s="12">
        <f t="shared" si="0"/>
        <v>25</v>
      </c>
      <c r="G20" s="67" t="s">
        <v>19</v>
      </c>
      <c r="H20" s="52"/>
      <c r="I20" s="52"/>
      <c r="J20" s="5"/>
      <c r="K20" s="5"/>
      <c r="L20" s="5"/>
      <c r="M20" s="1"/>
      <c r="N20" s="2"/>
      <c r="O20" s="1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2"/>
      <c r="B21" s="68" t="s">
        <v>31</v>
      </c>
      <c r="C21" s="69" t="s">
        <v>21</v>
      </c>
      <c r="D21" s="13">
        <v>10</v>
      </c>
      <c r="E21" s="11">
        <v>9</v>
      </c>
      <c r="F21" s="12">
        <f t="shared" si="0"/>
        <v>90</v>
      </c>
      <c r="G21" s="67" t="s">
        <v>19</v>
      </c>
      <c r="H21" s="52"/>
      <c r="I21" s="52"/>
      <c r="J21" s="5"/>
      <c r="K21" s="5"/>
      <c r="L21" s="5"/>
      <c r="M21" s="1"/>
      <c r="N21" s="1"/>
      <c r="O21" s="1"/>
      <c r="S21" s="1"/>
      <c r="T21" s="1"/>
      <c r="U21" s="1"/>
      <c r="V21" s="1"/>
      <c r="W21" s="1"/>
      <c r="X21" s="1"/>
      <c r="Y21" s="1"/>
      <c r="Z21" s="3" t="s">
        <v>0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2"/>
      <c r="B22" s="68" t="s">
        <v>32</v>
      </c>
      <c r="C22" s="69" t="s">
        <v>21</v>
      </c>
      <c r="D22" s="13">
        <v>1</v>
      </c>
      <c r="E22" s="11">
        <v>0</v>
      </c>
      <c r="F22" s="12">
        <f t="shared" si="0"/>
        <v>0</v>
      </c>
      <c r="G22" s="67" t="s">
        <v>19</v>
      </c>
      <c r="H22" s="52"/>
      <c r="I22" s="52"/>
      <c r="J22" s="5"/>
      <c r="K22" s="5"/>
      <c r="L22" s="5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2"/>
      <c r="B23" s="71" t="s">
        <v>33</v>
      </c>
      <c r="C23" s="69" t="s">
        <v>21</v>
      </c>
      <c r="D23" s="13">
        <v>0</v>
      </c>
      <c r="E23" s="11">
        <v>6</v>
      </c>
      <c r="F23" s="12">
        <f t="shared" si="0"/>
        <v>0</v>
      </c>
      <c r="G23" s="67" t="s">
        <v>19</v>
      </c>
      <c r="H23" s="52"/>
      <c r="I23" s="52"/>
      <c r="J23" s="5"/>
      <c r="K23" s="5"/>
      <c r="L23" s="5"/>
      <c r="M23" s="1"/>
      <c r="N23" s="1"/>
      <c r="O23" s="1"/>
      <c r="P23" s="15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2"/>
      <c r="B24" s="68" t="s">
        <v>34</v>
      </c>
      <c r="C24" s="69" t="s">
        <v>35</v>
      </c>
      <c r="D24" s="13">
        <v>8</v>
      </c>
      <c r="E24" s="11">
        <v>12</v>
      </c>
      <c r="F24" s="12">
        <f t="shared" si="0"/>
        <v>96</v>
      </c>
      <c r="G24" s="67" t="s">
        <v>19</v>
      </c>
      <c r="H24" s="52"/>
      <c r="I24" s="52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2"/>
      <c r="B25" s="68" t="s">
        <v>36</v>
      </c>
      <c r="C25" s="69" t="s">
        <v>28</v>
      </c>
      <c r="D25" s="83">
        <f>+F3</f>
        <v>2.25</v>
      </c>
      <c r="E25" s="11">
        <v>35</v>
      </c>
      <c r="F25" s="12">
        <f t="shared" si="0"/>
        <v>78.75</v>
      </c>
      <c r="G25" s="67" t="s">
        <v>19</v>
      </c>
      <c r="H25" s="42"/>
      <c r="I25" s="52"/>
      <c r="J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 t="s">
        <v>0</v>
      </c>
      <c r="AO25" s="1"/>
      <c r="AP25" s="1"/>
      <c r="AQ25" s="1"/>
      <c r="AR25" s="1"/>
      <c r="AS25" s="1"/>
      <c r="AT25" s="1"/>
      <c r="AU25" s="1"/>
    </row>
    <row r="26" spans="1:47" ht="13.8" x14ac:dyDescent="0.25">
      <c r="A26" s="52"/>
      <c r="B26" s="68" t="s">
        <v>37</v>
      </c>
      <c r="C26" s="69" t="s">
        <v>28</v>
      </c>
      <c r="D26" s="83">
        <f>+F3</f>
        <v>2.25</v>
      </c>
      <c r="E26" s="11">
        <v>10</v>
      </c>
      <c r="F26" s="12">
        <f t="shared" si="0"/>
        <v>22.5</v>
      </c>
      <c r="G26" s="67" t="s">
        <v>19</v>
      </c>
      <c r="H26" s="52"/>
      <c r="I26" s="52"/>
      <c r="J26" s="5"/>
      <c r="K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2"/>
      <c r="B27" s="68" t="s">
        <v>38</v>
      </c>
      <c r="C27" s="69" t="s">
        <v>21</v>
      </c>
      <c r="D27" s="13">
        <v>1</v>
      </c>
      <c r="E27" s="11">
        <v>22</v>
      </c>
      <c r="F27" s="12">
        <f t="shared" si="0"/>
        <v>22</v>
      </c>
      <c r="G27" s="67" t="s">
        <v>19</v>
      </c>
      <c r="H27" s="52"/>
      <c r="I27" s="52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2"/>
      <c r="B28" s="68" t="s">
        <v>39</v>
      </c>
      <c r="C28" s="69" t="s">
        <v>40</v>
      </c>
      <c r="D28" s="83">
        <f>+F3</f>
        <v>2.25</v>
      </c>
      <c r="E28" s="11">
        <v>2.5</v>
      </c>
      <c r="F28" s="12">
        <f t="shared" si="0"/>
        <v>5.625</v>
      </c>
      <c r="G28" s="67" t="s">
        <v>19</v>
      </c>
      <c r="H28" s="52"/>
      <c r="I28" s="52"/>
      <c r="J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2"/>
      <c r="B29" s="68" t="s">
        <v>41</v>
      </c>
      <c r="C29" s="69" t="s">
        <v>21</v>
      </c>
      <c r="D29" s="13">
        <v>0</v>
      </c>
      <c r="E29" s="11">
        <v>40</v>
      </c>
      <c r="F29" s="12">
        <f t="shared" si="0"/>
        <v>0</v>
      </c>
      <c r="G29" s="67" t="s">
        <v>19</v>
      </c>
      <c r="H29" s="52"/>
      <c r="I29" s="52"/>
      <c r="J29" s="5"/>
      <c r="K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52"/>
      <c r="B30" s="68" t="s">
        <v>42</v>
      </c>
      <c r="C30" s="69" t="s">
        <v>43</v>
      </c>
      <c r="D30" s="13">
        <v>3.5</v>
      </c>
      <c r="E30" s="11">
        <v>11.25</v>
      </c>
      <c r="F30" s="12">
        <f t="shared" si="0"/>
        <v>39.375</v>
      </c>
      <c r="G30" s="67" t="s">
        <v>19</v>
      </c>
      <c r="H30" s="52"/>
      <c r="I30" s="52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42"/>
      <c r="B31" s="68" t="s">
        <v>44</v>
      </c>
      <c r="C31" s="69" t="s">
        <v>21</v>
      </c>
      <c r="D31" s="13">
        <v>1</v>
      </c>
      <c r="E31" s="11">
        <v>72</v>
      </c>
      <c r="F31" s="12">
        <f t="shared" si="0"/>
        <v>72</v>
      </c>
      <c r="G31" s="67" t="s">
        <v>19</v>
      </c>
      <c r="H31" s="52"/>
      <c r="I31" s="24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customHeight="1" x14ac:dyDescent="0.25">
      <c r="A32" s="52"/>
      <c r="B32" s="68" t="s">
        <v>45</v>
      </c>
      <c r="C32" s="69" t="s">
        <v>46</v>
      </c>
      <c r="D32" s="93">
        <f>+SUM(F11:F31)/2</f>
        <v>354.03</v>
      </c>
      <c r="E32" s="17">
        <v>5.5E-2</v>
      </c>
      <c r="F32" s="18">
        <f>+(SUM(F11:F31)*E32)/2</f>
        <v>19.47165</v>
      </c>
      <c r="G32" s="67" t="s">
        <v>19</v>
      </c>
      <c r="H32" s="52"/>
      <c r="I32" s="52"/>
      <c r="J32" s="5"/>
      <c r="K32" s="16"/>
      <c r="L32" s="5"/>
      <c r="M32" s="1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 t="s">
        <v>0</v>
      </c>
      <c r="AO32" s="1"/>
      <c r="AP32" s="1"/>
      <c r="AQ32" s="1"/>
      <c r="AR32" s="1"/>
      <c r="AS32" s="1"/>
      <c r="AT32" s="1"/>
      <c r="AU32" s="1"/>
    </row>
    <row r="33" spans="1:47" ht="8.25" customHeight="1" x14ac:dyDescent="0.25">
      <c r="A33" s="52"/>
      <c r="B33" s="58"/>
      <c r="C33" s="72"/>
      <c r="D33" s="13"/>
      <c r="E33" s="11"/>
      <c r="F33" s="12"/>
      <c r="G33" s="67"/>
      <c r="H33" s="52"/>
      <c r="I33" s="52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48" t="s">
        <v>47</v>
      </c>
      <c r="B34" s="52"/>
      <c r="C34" s="52"/>
      <c r="D34" s="11"/>
      <c r="E34" s="11"/>
      <c r="F34" s="19">
        <f>SUM(F11:F32)</f>
        <v>727.5316499999999</v>
      </c>
      <c r="G34" s="67" t="s">
        <v>19</v>
      </c>
      <c r="H34" s="52"/>
      <c r="I34" s="24"/>
      <c r="J34" s="12"/>
      <c r="K34" s="5"/>
      <c r="L34" s="5"/>
      <c r="M34" s="1"/>
      <c r="N34" s="9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O34" s="1"/>
      <c r="AP34" s="1"/>
      <c r="AQ34" s="1"/>
      <c r="AR34" s="1"/>
      <c r="AS34" s="1"/>
      <c r="AT34" s="1"/>
      <c r="AU34" s="1"/>
    </row>
    <row r="35" spans="1:47" ht="14.25" customHeight="1" x14ac:dyDescent="0.25">
      <c r="A35" s="52"/>
      <c r="B35" s="20" t="s">
        <v>48</v>
      </c>
      <c r="C35" s="52"/>
      <c r="D35" s="21"/>
      <c r="E35" s="21"/>
      <c r="F35" s="22"/>
      <c r="G35" s="52"/>
      <c r="H35" s="52"/>
      <c r="I35" s="52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 t="s">
        <v>0</v>
      </c>
      <c r="AO35" s="1"/>
      <c r="AP35" s="1"/>
      <c r="AQ35" s="1"/>
      <c r="AR35" s="1"/>
      <c r="AS35" s="1"/>
      <c r="AT35" s="1"/>
      <c r="AU35" s="1"/>
    </row>
    <row r="36" spans="1:47" ht="13.8" x14ac:dyDescent="0.25">
      <c r="A36" s="48" t="s">
        <v>49</v>
      </c>
      <c r="B36" s="52"/>
      <c r="C36" s="52"/>
      <c r="D36" s="11"/>
      <c r="E36" s="11"/>
      <c r="F36" s="12"/>
      <c r="G36" s="52"/>
      <c r="H36" s="52"/>
      <c r="I36" s="52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 t="s">
        <v>0</v>
      </c>
      <c r="AO36" s="1"/>
      <c r="AP36" s="1"/>
      <c r="AQ36" s="1"/>
      <c r="AR36" s="1"/>
      <c r="AS36" s="1"/>
      <c r="AT36" s="1"/>
      <c r="AU36" s="1"/>
    </row>
    <row r="37" spans="1:47" ht="13.8" x14ac:dyDescent="0.25">
      <c r="A37" s="52"/>
      <c r="B37" s="68" t="s">
        <v>44</v>
      </c>
      <c r="C37" s="69" t="s">
        <v>21</v>
      </c>
      <c r="D37" s="11">
        <v>1</v>
      </c>
      <c r="E37" s="11">
        <v>83</v>
      </c>
      <c r="F37" s="12">
        <f>+D37*E37</f>
        <v>83</v>
      </c>
      <c r="G37" s="67" t="s">
        <v>19</v>
      </c>
      <c r="H37" s="52"/>
      <c r="I37" s="52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0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52"/>
      <c r="B38" s="68" t="s">
        <v>34</v>
      </c>
      <c r="C38" s="69" t="s">
        <v>21</v>
      </c>
      <c r="D38" s="11">
        <v>1</v>
      </c>
      <c r="E38" s="11">
        <v>125</v>
      </c>
      <c r="F38" s="12">
        <f>+D38*E38</f>
        <v>125</v>
      </c>
      <c r="G38" s="67" t="s">
        <v>19</v>
      </c>
      <c r="H38" s="52"/>
      <c r="I38" s="52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0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2"/>
      <c r="B39" s="68" t="s">
        <v>50</v>
      </c>
      <c r="C39" s="69" t="s">
        <v>21</v>
      </c>
      <c r="D39" s="11">
        <v>1</v>
      </c>
      <c r="E39" s="11">
        <v>0</v>
      </c>
      <c r="F39" s="12">
        <f>+D39*E39</f>
        <v>0</v>
      </c>
      <c r="G39" s="67" t="s">
        <v>19</v>
      </c>
      <c r="H39" s="52"/>
      <c r="I39" s="52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2"/>
      <c r="B40" s="68" t="s">
        <v>51</v>
      </c>
      <c r="C40" s="69" t="s">
        <v>46</v>
      </c>
      <c r="D40" s="11">
        <f>+F34</f>
        <v>727.5316499999999</v>
      </c>
      <c r="E40" s="23">
        <v>7.4999999999999997E-2</v>
      </c>
      <c r="F40" s="12">
        <f>+D40*E40</f>
        <v>54.56487374999999</v>
      </c>
      <c r="G40" s="67" t="s">
        <v>19</v>
      </c>
      <c r="H40" s="52"/>
      <c r="I40" s="52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0</v>
      </c>
      <c r="AO40" s="1"/>
      <c r="AP40" s="1"/>
      <c r="AQ40" s="1"/>
      <c r="AR40" s="1"/>
      <c r="AS40" s="1"/>
      <c r="AT40" s="1"/>
      <c r="AU40" s="1"/>
    </row>
    <row r="41" spans="1:47" ht="8.25" customHeight="1" x14ac:dyDescent="0.25">
      <c r="A41" s="52"/>
      <c r="B41" s="52"/>
      <c r="C41" s="41"/>
      <c r="D41" s="24"/>
      <c r="E41" s="24"/>
      <c r="F41" s="12"/>
      <c r="G41" s="74"/>
      <c r="H41" s="52"/>
      <c r="I41" s="52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 t="s">
        <v>0</v>
      </c>
      <c r="AO41" s="1"/>
      <c r="AP41" s="1"/>
      <c r="AQ41" s="1"/>
      <c r="AR41" s="1"/>
      <c r="AS41" s="1"/>
      <c r="AT41" s="1"/>
      <c r="AU41" s="1"/>
    </row>
    <row r="42" spans="1:47" ht="13.8" x14ac:dyDescent="0.25">
      <c r="A42" s="48" t="s">
        <v>52</v>
      </c>
      <c r="B42" s="52"/>
      <c r="C42" s="41"/>
      <c r="D42" s="24"/>
      <c r="E42" s="24"/>
      <c r="F42" s="12">
        <f>SUM(F37:F40)</f>
        <v>262.56487375</v>
      </c>
      <c r="G42" s="67" t="s">
        <v>19</v>
      </c>
      <c r="H42" s="52"/>
      <c r="I42" s="52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3.8" x14ac:dyDescent="0.25">
      <c r="A43" s="52"/>
      <c r="B43" s="20" t="s">
        <v>64</v>
      </c>
      <c r="C43" s="52"/>
      <c r="D43" s="24"/>
      <c r="E43" s="24"/>
      <c r="F43" s="12"/>
      <c r="G43" s="52"/>
      <c r="H43" s="52"/>
      <c r="I43" s="52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customHeight="1" x14ac:dyDescent="0.25">
      <c r="A44" s="75" t="s">
        <v>53</v>
      </c>
      <c r="B44" s="76"/>
      <c r="C44" s="76"/>
      <c r="D44" s="25"/>
      <c r="E44" s="25"/>
      <c r="F44" s="26">
        <f>F34+F42</f>
        <v>990.09652374999996</v>
      </c>
      <c r="G44" s="70" t="s">
        <v>19</v>
      </c>
      <c r="H44" s="62"/>
      <c r="I44" s="52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42"/>
      <c r="B45" s="20" t="s">
        <v>54</v>
      </c>
      <c r="C45" s="77"/>
      <c r="D45" s="42"/>
      <c r="E45" s="41"/>
      <c r="F45" s="73"/>
      <c r="G45" s="78"/>
      <c r="H45" s="42"/>
      <c r="I45" s="42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 t="s">
        <v>0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42"/>
      <c r="B46" s="42"/>
      <c r="C46" s="42"/>
      <c r="D46" s="41"/>
      <c r="E46" s="41"/>
      <c r="F46" s="41"/>
      <c r="G46" s="42"/>
      <c r="H46" s="52"/>
      <c r="I46" s="52"/>
      <c r="J46" s="5"/>
      <c r="K46" s="5"/>
      <c r="L46" s="5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 t="s">
        <v>0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27"/>
      <c r="B47" s="50" t="s">
        <v>71</v>
      </c>
      <c r="C47" s="52"/>
      <c r="D47" s="52"/>
      <c r="E47" s="52"/>
      <c r="F47" s="52"/>
      <c r="G47" s="28"/>
      <c r="H47" s="52"/>
      <c r="I47" s="4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7"/>
      <c r="B48" s="50" t="s">
        <v>66</v>
      </c>
      <c r="C48" s="27"/>
      <c r="D48" s="29"/>
      <c r="E48" s="29"/>
      <c r="F48" s="29"/>
      <c r="G48" s="27"/>
      <c r="H48" s="52"/>
      <c r="I48" s="4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5">
      <c r="A49" s="27"/>
      <c r="B49" s="30"/>
      <c r="C49" s="31" t="s">
        <v>69</v>
      </c>
      <c r="D49" s="32"/>
      <c r="E49" s="33"/>
      <c r="F49" s="32"/>
      <c r="G49" s="34"/>
      <c r="H49" s="52"/>
      <c r="I49" s="4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7"/>
      <c r="B50" s="35" t="s">
        <v>67</v>
      </c>
      <c r="C50" s="36">
        <v>375</v>
      </c>
      <c r="D50" s="37">
        <v>425</v>
      </c>
      <c r="E50" s="37">
        <v>475</v>
      </c>
      <c r="F50" s="37">
        <v>525</v>
      </c>
      <c r="G50" s="38">
        <v>575</v>
      </c>
      <c r="H50" s="52"/>
      <c r="I50" s="42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 t="s">
        <v>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3.5" customHeight="1" x14ac:dyDescent="0.25">
      <c r="A51" s="27"/>
      <c r="B51" s="43">
        <v>1.75</v>
      </c>
      <c r="C51" s="84">
        <f t="shared" ref="C51:G53" si="1">+(C$50*$B51)-($F$34-$F$25-$F$26-$F$28)-($B51*($E$25+$E$26+$E$28))</f>
        <v>-47.5316499999999</v>
      </c>
      <c r="D51" s="85">
        <f t="shared" si="1"/>
        <v>39.9683500000001</v>
      </c>
      <c r="E51" s="85">
        <f t="shared" si="1"/>
        <v>127.4683500000001</v>
      </c>
      <c r="F51" s="85">
        <f t="shared" si="1"/>
        <v>214.9683500000001</v>
      </c>
      <c r="G51" s="86">
        <f t="shared" si="1"/>
        <v>302.4683500000001</v>
      </c>
      <c r="H51" s="52"/>
      <c r="I51" s="42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7"/>
      <c r="B52" s="44">
        <v>2</v>
      </c>
      <c r="C52" s="87">
        <f t="shared" si="1"/>
        <v>34.3433500000001</v>
      </c>
      <c r="D52" s="88">
        <f t="shared" si="1"/>
        <v>134.3433500000001</v>
      </c>
      <c r="E52" s="88">
        <f t="shared" si="1"/>
        <v>234.3433500000001</v>
      </c>
      <c r="F52" s="88">
        <f t="shared" si="1"/>
        <v>334.3433500000001</v>
      </c>
      <c r="G52" s="89">
        <f t="shared" si="1"/>
        <v>434.3433500000001</v>
      </c>
      <c r="H52" s="52"/>
      <c r="I52" s="42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7"/>
      <c r="B53" s="44">
        <v>2.25</v>
      </c>
      <c r="C53" s="88">
        <f t="shared" si="1"/>
        <v>116.2183500000001</v>
      </c>
      <c r="D53" s="88">
        <f t="shared" si="1"/>
        <v>228.7183500000001</v>
      </c>
      <c r="E53" s="88">
        <f t="shared" si="1"/>
        <v>341.2183500000001</v>
      </c>
      <c r="F53" s="88">
        <f t="shared" si="1"/>
        <v>453.7183500000001</v>
      </c>
      <c r="G53" s="88">
        <f t="shared" si="1"/>
        <v>566.2183500000001</v>
      </c>
      <c r="H53" s="79"/>
      <c r="I53" s="42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7"/>
      <c r="B54" s="44">
        <v>2.5</v>
      </c>
      <c r="C54" s="87">
        <f t="shared" ref="C54:E55" si="2">+(C$50*$B54)-($F$34-$F$25-$F$26-$F$28)-($B54*($E$25+$E$26+$E$28))</f>
        <v>198.0933500000001</v>
      </c>
      <c r="D54" s="88">
        <f t="shared" si="2"/>
        <v>323.0933500000001</v>
      </c>
      <c r="E54" s="88">
        <f t="shared" si="2"/>
        <v>448.0933500000001</v>
      </c>
      <c r="F54" s="88">
        <f>+(F$50*$B54)-($F$34-$F$25-$F$26-$F$28)-($B54*($E$25+$E$26+$E$28))</f>
        <v>573.0933500000001</v>
      </c>
      <c r="G54" s="89">
        <f>+(G$50*$B54)-($F$34-$F$25-$F$26-$F$28)-($B54*($E$25+$E$26+$E$28))</f>
        <v>698.0933500000001</v>
      </c>
      <c r="H54" s="52"/>
      <c r="I54" s="46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7"/>
      <c r="B55" s="45">
        <v>2.75</v>
      </c>
      <c r="C55" s="90">
        <f t="shared" si="2"/>
        <v>279.9683500000001</v>
      </c>
      <c r="D55" s="91">
        <f t="shared" si="2"/>
        <v>417.4683500000001</v>
      </c>
      <c r="E55" s="91">
        <f t="shared" si="2"/>
        <v>554.9683500000001</v>
      </c>
      <c r="F55" s="91">
        <f>+(F$50*$B55)-($F$34-$F$25-$F$26-$F$28)-($B55*($E$25+$E$26+$E$28))</f>
        <v>692.4683500000001</v>
      </c>
      <c r="G55" s="92">
        <f>+(G$50*$B55)-($F$34-$F$25-$F$26-$F$28)-($B55*($E$25+$E$26+$E$28))</f>
        <v>829.9683500000001</v>
      </c>
      <c r="H55" s="52"/>
      <c r="I55" s="42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39" t="s">
        <v>70</v>
      </c>
      <c r="B56" s="40"/>
      <c r="C56" s="40"/>
      <c r="D56" s="20"/>
      <c r="E56" s="41"/>
      <c r="F56" s="41"/>
      <c r="G56" s="42"/>
      <c r="H56" s="52"/>
      <c r="I56" s="42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42"/>
      <c r="B57" s="42"/>
      <c r="C57" s="42"/>
      <c r="D57" s="41"/>
      <c r="E57" s="41"/>
      <c r="F57" s="41"/>
      <c r="G57" s="42"/>
      <c r="H57" s="52"/>
      <c r="I57" s="4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42"/>
      <c r="B58" s="42"/>
      <c r="C58" s="42"/>
      <c r="D58" s="41"/>
      <c r="E58" s="41"/>
      <c r="F58" s="41"/>
      <c r="G58" s="42"/>
      <c r="H58" s="42"/>
      <c r="I58" s="4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5">
      <c r="A59" s="80" t="s">
        <v>55</v>
      </c>
      <c r="B59" s="40"/>
      <c r="C59" s="40"/>
      <c r="D59" s="20"/>
      <c r="E59" s="41"/>
      <c r="F59" s="41"/>
      <c r="G59" s="42"/>
      <c r="H59" s="42"/>
      <c r="I59" s="42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81" t="s">
        <v>56</v>
      </c>
      <c r="B60" s="40"/>
      <c r="C60" s="40"/>
      <c r="D60" s="40"/>
      <c r="E60" s="42"/>
      <c r="F60" s="42"/>
      <c r="G60" s="42"/>
      <c r="H60" s="42"/>
      <c r="I60" s="42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0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81" t="s">
        <v>57</v>
      </c>
      <c r="B61" s="40"/>
      <c r="C61" s="40"/>
      <c r="D61" s="40"/>
      <c r="E61" s="42"/>
      <c r="F61" s="42"/>
      <c r="G61" s="42"/>
      <c r="H61" s="42"/>
      <c r="I61" s="42"/>
      <c r="AR61" s="1"/>
      <c r="AS61" s="1"/>
      <c r="AT61" s="1"/>
      <c r="AU61" s="1"/>
    </row>
    <row r="62" spans="1:47" x14ac:dyDescent="0.25">
      <c r="A62" s="81" t="s">
        <v>58</v>
      </c>
      <c r="B62" s="40"/>
      <c r="C62" s="40"/>
      <c r="D62" s="40"/>
      <c r="E62" s="42"/>
      <c r="F62" s="42"/>
      <c r="G62" s="42"/>
      <c r="H62" s="42"/>
      <c r="I62" s="42"/>
    </row>
    <row r="63" spans="1:47" x14ac:dyDescent="0.25">
      <c r="A63" s="82"/>
      <c r="B63" s="40"/>
      <c r="C63" s="40"/>
      <c r="D63" s="40"/>
      <c r="E63" s="42"/>
      <c r="F63" s="42"/>
      <c r="G63" s="42"/>
      <c r="H63" s="42"/>
      <c r="I63" s="42"/>
    </row>
    <row r="64" spans="1:47" x14ac:dyDescent="0.25">
      <c r="A64" s="82"/>
      <c r="B64" s="40"/>
      <c r="C64" s="40"/>
      <c r="D64" s="40"/>
      <c r="E64" s="42"/>
      <c r="F64" s="42"/>
      <c r="G64" s="42"/>
      <c r="H64" s="42"/>
      <c r="I64" s="42"/>
    </row>
    <row r="65" spans="1:47" x14ac:dyDescent="0.25">
      <c r="A65" s="82"/>
      <c r="B65" s="40"/>
      <c r="C65" s="40"/>
      <c r="D65" s="40"/>
      <c r="E65" s="42"/>
      <c r="F65" s="42"/>
      <c r="G65" s="42"/>
      <c r="H65" s="42"/>
      <c r="I65" s="42"/>
    </row>
    <row r="66" spans="1:47" x14ac:dyDescent="0.25">
      <c r="A66" s="82"/>
      <c r="B66" s="40"/>
      <c r="C66" s="40"/>
      <c r="D66" s="40"/>
      <c r="E66" s="42"/>
      <c r="F66" s="42"/>
      <c r="G66" s="42"/>
      <c r="H66" s="42"/>
      <c r="I66" s="42"/>
    </row>
    <row r="67" spans="1:47" x14ac:dyDescent="0.25">
      <c r="A67" s="42"/>
      <c r="B67" s="42"/>
      <c r="C67" s="42"/>
      <c r="D67" s="42"/>
      <c r="E67" s="42"/>
      <c r="F67" s="42"/>
      <c r="G67" s="42"/>
      <c r="H67" s="42"/>
      <c r="I67" s="42"/>
    </row>
    <row r="68" spans="1:47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69" spans="1:47" x14ac:dyDescent="0.25">
      <c r="A69" s="42"/>
      <c r="B69" s="42"/>
      <c r="C69" s="42"/>
      <c r="D69" s="42"/>
      <c r="E69" s="42"/>
      <c r="F69" s="42"/>
      <c r="G69" s="42"/>
      <c r="H69" s="42"/>
      <c r="I69" s="42"/>
    </row>
    <row r="70" spans="1:47" x14ac:dyDescent="0.25">
      <c r="A70" s="42"/>
      <c r="B70" s="42"/>
      <c r="C70" s="42"/>
      <c r="D70" s="42"/>
      <c r="E70" s="42"/>
      <c r="F70" s="42"/>
      <c r="G70" s="42"/>
      <c r="H70" s="42"/>
      <c r="I70" s="42"/>
    </row>
    <row r="71" spans="1:47" x14ac:dyDescent="0.25">
      <c r="A71" s="42"/>
      <c r="B71" s="42"/>
      <c r="C71" s="42"/>
      <c r="D71" s="42"/>
      <c r="E71" s="42"/>
      <c r="F71" s="42"/>
      <c r="G71" s="42"/>
      <c r="H71" s="42"/>
      <c r="I71" s="42"/>
    </row>
    <row r="72" spans="1:47" x14ac:dyDescent="0.25">
      <c r="A72" s="42"/>
      <c r="B72" s="42"/>
      <c r="C72" s="42"/>
      <c r="D72" s="42"/>
      <c r="E72" s="42"/>
      <c r="F72" s="42"/>
      <c r="G72" s="42"/>
      <c r="H72" s="42"/>
      <c r="I72" s="42"/>
    </row>
    <row r="73" spans="1:47" x14ac:dyDescent="0.25">
      <c r="A73" s="42"/>
      <c r="B73" s="42"/>
      <c r="C73" s="42"/>
      <c r="D73" s="42"/>
      <c r="E73" s="42"/>
      <c r="F73" s="42"/>
      <c r="G73" s="42"/>
      <c r="H73" s="42"/>
      <c r="I73" s="42"/>
    </row>
    <row r="74" spans="1:47" x14ac:dyDescent="0.25">
      <c r="A74" s="42"/>
      <c r="B74" s="42"/>
      <c r="C74" s="42"/>
      <c r="D74" s="42"/>
      <c r="E74" s="42"/>
      <c r="F74" s="42"/>
      <c r="G74" s="42"/>
      <c r="H74" s="42"/>
      <c r="I74" s="42"/>
    </row>
    <row r="75" spans="1:47" x14ac:dyDescent="0.25">
      <c r="A75" s="42"/>
      <c r="B75" s="42"/>
      <c r="C75" s="42"/>
      <c r="D75" s="42"/>
      <c r="E75" s="42"/>
      <c r="F75" s="42"/>
      <c r="G75" s="42"/>
      <c r="H75" s="42"/>
      <c r="I75" s="42"/>
      <c r="AR75" s="1"/>
      <c r="AS75" s="1"/>
      <c r="AT75" s="1"/>
      <c r="AU75" s="1"/>
    </row>
    <row r="76" spans="1:47" x14ac:dyDescent="0.25">
      <c r="AR76" s="1"/>
      <c r="AS76" s="1"/>
      <c r="AT76" s="1"/>
      <c r="AU76" s="1"/>
    </row>
    <row r="77" spans="1:47" x14ac:dyDescent="0.25">
      <c r="AR77" s="1"/>
      <c r="AS77" s="1"/>
      <c r="AT77" s="1"/>
      <c r="AU77" s="1"/>
    </row>
    <row r="78" spans="1:4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86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PeanutIRR2014</vt:lpstr>
      <vt:lpstr>Sheet1</vt:lpstr>
      <vt:lpstr>PeanutIRR2014!Print_Area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2014-03-21T13:11:42Z</dcterms:modified>
</cp:coreProperties>
</file>