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2016NRed" sheetId="3" r:id="rId1"/>
    <sheet name="Sheet1" sheetId="2" r:id="rId2"/>
  </sheets>
  <definedNames>
    <definedName name="_xlnm.Print_Area" localSheetId="0">Cotton2016NRed!$A$1:$G$67</definedName>
  </definedNames>
  <calcPr calcId="145621"/>
</workbook>
</file>

<file path=xl/calcChain.xml><?xml version="1.0" encoding="utf-8"?>
<calcChain xmlns="http://schemas.openxmlformats.org/spreadsheetml/2006/main">
  <c r="F11" i="3" l="1"/>
  <c r="D37" i="3" l="1"/>
  <c r="F17" i="3" l="1"/>
  <c r="F18" i="3" l="1"/>
  <c r="F12" i="3"/>
  <c r="F14" i="3"/>
  <c r="F15" i="3"/>
  <c r="F16" i="3"/>
  <c r="F19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D38" i="3"/>
  <c r="F38" i="3"/>
  <c r="D39" i="3"/>
  <c r="F39" i="3"/>
  <c r="F44" i="3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<sst xmlns="http://schemas.openxmlformats.org/spreadsheetml/2006/main" count="191" uniqueCount="104">
  <si>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</si>
  <si>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</si>
  <si>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</si>
  <si>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</si>
  <si>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</si>
  <si>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</si>
  <si>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</si>
  <si>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</si>
  <si>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</si>
  <si>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</si>
  <si>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</si>
  <si>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</si>
  <si>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</si>
  <si>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</si>
  <si>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</si>
  <si>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</si>
  <si>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</si>
  <si>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</si>
  <si>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</si>
  <si>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</si>
  <si>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</si>
  <si>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</si>
  <si>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</si>
  <si>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</si>
  <si>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</si>
  <si>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</si>
  <si>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</si>
  <si>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</si>
  <si>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</si>
  <si>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</si>
  <si>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</si>
  <si>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</si>
  <si>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</si>
  <si>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</si>
  <si>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</si>
  <si>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</si>
  <si>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</si>
  <si>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</si>
  <si>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</si>
  <si>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</si>
  <si>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</si>
  <si>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</si>
  <si>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</si>
  <si>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</si>
  <si>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</si>
  <si>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</si>
  <si>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</si>
  <si>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</si>
  <si>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</si>
  <si>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</si>
  <si>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</si>
  <si>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</si>
  <si>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</si>
  <si>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</si>
  <si>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</si>
  <si>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</si>
  <si>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</si>
  <si>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</si>
  <si>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</si>
  <si>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</si>
  <si>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</si>
  <si>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</si>
  <si>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</si>
  <si>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</si>
  <si>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</si>
  <si>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</si>
  <si>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</si>
  <si>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</si>
  <si>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</si>
  <si>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</si>
  <si>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</si>
  <si>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</si>
  <si>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</si>
  <si>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</si>
  <si>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</si>
  <si>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</si>
  <si>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</si>
  <si>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</si>
  <si>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</si>
  <si>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</si>
  <si>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</si>
  <si>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</si>
  <si>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</si>
  <si>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</si>
  <si>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</si>
  <si>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</si>
  <si>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</si>
  <si>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</si>
  <si>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</si>
  <si>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</si>
  <si>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</si>
  <si>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</si>
  <si>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</si>
  <si>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</si>
  <si>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</si>
  <si>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</si>
  <si>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</si>
  <si>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</si>
  <si>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</si>
  <si>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</si>
  <si>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 xml:space="preserve">     Burndown/Planting+Post/Lay-By</t>
  </si>
  <si>
    <t>COTTON  North Reduced Tillage - Enterprise Planning Budget Summary</t>
  </si>
  <si>
    <t>ALABAMA, 2016</t>
  </si>
  <si>
    <t>THOUS.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</si>
</sst>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7" applyNumberFormat="0" applyFont="0" applyAlignment="0" applyProtection="0"/>
  </cellStyleXfs>
  <cellXfs count="106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5" fontId="0" fillId="0" borderId="0" xfId="0" applyNumberFormat="1" applyAlignment="1" applyProtection="1">
      <alignment horizontal="left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workbookViewId="0">
      <selection activeCell="H21" sqref="H21"/>
    </sheetView>
  </sheetViews>
  <sheetFormatPr defaultRowHeight="13.2" x14ac:dyDescent="0.25"/>
  <cols>
    <col min="1" max="1" width="8.44140625" customWidth="1"/>
    <col min="2" max="2" width="28.6640625" customWidth="1"/>
    <col min="3" max="3" width="8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101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87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750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102</v>
      </c>
      <c r="B4" s="64"/>
      <c r="C4" s="61"/>
      <c r="D4" s="65" t="s">
        <v>88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96</v>
      </c>
      <c r="C11" s="105" t="s">
        <v>103</v>
      </c>
      <c r="D11" s="103">
        <v>41</v>
      </c>
      <c r="E11" s="104">
        <v>2.15</v>
      </c>
      <c r="F11" s="15">
        <f>+D11*E11</f>
        <v>88.149999999999991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10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0.55000000000000004</v>
      </c>
      <c r="F14" s="15">
        <f t="shared" ref="F14:F19" si="0">+D14*E14</f>
        <v>49.500000000000007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40</v>
      </c>
      <c r="E15" s="14">
        <v>0.45</v>
      </c>
      <c r="F15" s="15">
        <f t="shared" si="0"/>
        <v>18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</v>
      </c>
      <c r="F16" s="15">
        <f t="shared" si="0"/>
        <v>24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98</v>
      </c>
      <c r="C17" s="79" t="s">
        <v>25</v>
      </c>
      <c r="D17" s="13">
        <v>0</v>
      </c>
      <c r="E17" s="14">
        <v>0</v>
      </c>
      <c r="F17" s="15">
        <f t="shared" si="0"/>
        <v>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97</v>
      </c>
      <c r="C18" s="79" t="s">
        <v>27</v>
      </c>
      <c r="D18" s="13">
        <v>1</v>
      </c>
      <c r="E18" s="14">
        <v>10</v>
      </c>
      <c r="F18" s="15">
        <f t="shared" si="0"/>
        <v>10</v>
      </c>
      <c r="G18" s="77" t="s">
        <v>17</v>
      </c>
      <c r="H18" s="61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24</v>
      </c>
      <c r="C19" s="79" t="s">
        <v>25</v>
      </c>
      <c r="D19" s="13">
        <v>0.33</v>
      </c>
      <c r="E19" s="14">
        <v>35</v>
      </c>
      <c r="F19" s="15">
        <f t="shared" si="0"/>
        <v>11.55</v>
      </c>
      <c r="G19" s="77" t="s">
        <v>17</v>
      </c>
      <c r="H19" s="61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26</v>
      </c>
      <c r="C20" s="55"/>
      <c r="D20" s="18"/>
      <c r="E20" s="18"/>
      <c r="F20" s="19"/>
      <c r="G20" s="55"/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102" t="s">
        <v>100</v>
      </c>
      <c r="C21" s="79" t="s">
        <v>27</v>
      </c>
      <c r="D21" s="13">
        <v>1</v>
      </c>
      <c r="E21" s="14">
        <v>63</v>
      </c>
      <c r="F21" s="15">
        <f>+D21*E21</f>
        <v>63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102" t="s">
        <v>99</v>
      </c>
      <c r="C23" s="79" t="s">
        <v>27</v>
      </c>
      <c r="D23" s="13">
        <v>1</v>
      </c>
      <c r="E23" s="14">
        <v>20</v>
      </c>
      <c r="F23" s="15">
        <f t="shared" ref="F23:F34" si="1">+D23*E23</f>
        <v>20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29</v>
      </c>
      <c r="C24" s="79" t="s">
        <v>27</v>
      </c>
      <c r="D24" s="13">
        <v>0</v>
      </c>
      <c r="E24" s="20">
        <v>0</v>
      </c>
      <c r="F24" s="15">
        <f t="shared" si="1"/>
        <v>0</v>
      </c>
      <c r="G24" s="77" t="s">
        <v>17</v>
      </c>
      <c r="H24" s="61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32</v>
      </c>
      <c r="D25" s="13">
        <v>48</v>
      </c>
      <c r="E25" s="20">
        <v>0.1</v>
      </c>
      <c r="F25" s="15">
        <f t="shared" si="1"/>
        <v>4.8000000000000007</v>
      </c>
      <c r="G25" s="77" t="s">
        <v>17</v>
      </c>
      <c r="H25" s="6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34</v>
      </c>
      <c r="C26" s="79" t="s">
        <v>27</v>
      </c>
      <c r="D26" s="13">
        <v>1</v>
      </c>
      <c r="E26" s="20">
        <v>20</v>
      </c>
      <c r="F26" s="15">
        <f t="shared" si="1"/>
        <v>20</v>
      </c>
      <c r="G26" s="77" t="s">
        <v>17</v>
      </c>
      <c r="H26" s="6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81" t="s">
        <v>35</v>
      </c>
      <c r="C27" s="79" t="s">
        <v>27</v>
      </c>
      <c r="D27" s="13">
        <v>0</v>
      </c>
      <c r="E27" s="20">
        <v>8</v>
      </c>
      <c r="F27" s="15">
        <f t="shared" si="1"/>
        <v>0</v>
      </c>
      <c r="G27" s="77" t="s">
        <v>17</v>
      </c>
      <c r="H27" s="6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38</v>
      </c>
      <c r="C28" s="79" t="s">
        <v>39</v>
      </c>
      <c r="D28" s="13">
        <v>0</v>
      </c>
      <c r="E28" s="20">
        <v>12</v>
      </c>
      <c r="F28" s="15">
        <f t="shared" si="1"/>
        <v>0</v>
      </c>
      <c r="G28" s="77" t="s">
        <v>17</v>
      </c>
      <c r="H28" s="55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42</v>
      </c>
      <c r="C29" s="79" t="s">
        <v>27</v>
      </c>
      <c r="D29" s="13">
        <v>1</v>
      </c>
      <c r="E29" s="20">
        <v>25</v>
      </c>
      <c r="F29" s="15">
        <f t="shared" si="1"/>
        <v>25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78" t="s">
        <v>45</v>
      </c>
      <c r="C30" s="79" t="s">
        <v>27</v>
      </c>
      <c r="D30" s="13">
        <v>0</v>
      </c>
      <c r="E30" s="20">
        <v>9</v>
      </c>
      <c r="F30" s="15">
        <f t="shared" si="1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46</v>
      </c>
      <c r="C31" s="79" t="s">
        <v>27</v>
      </c>
      <c r="D31" s="13">
        <v>1</v>
      </c>
      <c r="E31" s="20">
        <v>3</v>
      </c>
      <c r="F31" s="15">
        <f t="shared" si="1"/>
        <v>3</v>
      </c>
      <c r="G31" s="77" t="s">
        <v>17</v>
      </c>
      <c r="H31" s="6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47</v>
      </c>
      <c r="C32" s="79" t="s">
        <v>27</v>
      </c>
      <c r="D32" s="13">
        <v>1</v>
      </c>
      <c r="E32" s="14">
        <v>30</v>
      </c>
      <c r="F32" s="15">
        <f t="shared" si="1"/>
        <v>30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50</v>
      </c>
      <c r="C33" s="79" t="s">
        <v>27</v>
      </c>
      <c r="D33" s="13">
        <v>1</v>
      </c>
      <c r="E33" s="14">
        <v>0</v>
      </c>
      <c r="F33" s="15">
        <f t="shared" si="1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51</v>
      </c>
      <c r="C34" s="79" t="s">
        <v>52</v>
      </c>
      <c r="D34" s="13">
        <v>3.2</v>
      </c>
      <c r="E34" s="14">
        <v>12.5</v>
      </c>
      <c r="F34" s="15">
        <f t="shared" si="1"/>
        <v>40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5"/>
      <c r="B35" s="78" t="s">
        <v>54</v>
      </c>
      <c r="C35" s="79" t="s">
        <v>27</v>
      </c>
      <c r="D35" s="13">
        <v>1</v>
      </c>
      <c r="E35" s="14">
        <v>65</v>
      </c>
      <c r="F35" s="15">
        <f>E35*D35</f>
        <v>65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55</v>
      </c>
      <c r="C36" s="79" t="s">
        <v>56</v>
      </c>
      <c r="D36" s="11">
        <f>+(SUM(F11:F35))/2</f>
        <v>236.00000000000003</v>
      </c>
      <c r="E36" s="23">
        <v>5.5E-2</v>
      </c>
      <c r="F36" s="15">
        <f>E36*D36</f>
        <v>12.980000000000002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5"/>
      <c r="B37" s="78" t="s">
        <v>93</v>
      </c>
      <c r="C37" s="79" t="s">
        <v>92</v>
      </c>
      <c r="D37" s="93">
        <f>+F3</f>
        <v>750</v>
      </c>
      <c r="E37" s="20">
        <v>0.1</v>
      </c>
      <c r="F37" s="15">
        <f>+D37*E37</f>
        <v>75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84</v>
      </c>
      <c r="C38" s="79" t="s">
        <v>85</v>
      </c>
      <c r="D38" s="93">
        <f>+F3/480</f>
        <v>1.5625</v>
      </c>
      <c r="E38" s="20">
        <v>3.1</v>
      </c>
      <c r="F38" s="15">
        <f>+D38*E38</f>
        <v>4.84375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x14ac:dyDescent="0.25">
      <c r="A39" s="55"/>
      <c r="B39" s="78" t="s">
        <v>86</v>
      </c>
      <c r="C39" s="79" t="s">
        <v>25</v>
      </c>
      <c r="D39" s="93">
        <f>+(F3*F4)/2000</f>
        <v>0.50625000000000009</v>
      </c>
      <c r="E39" s="20">
        <v>180</v>
      </c>
      <c r="F39" s="15">
        <f>+D39*E39*-1</f>
        <v>-91.125000000000014</v>
      </c>
      <c r="G39" s="77" t="s">
        <v>17</v>
      </c>
      <c r="H39" s="6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5">
      <c r="A40" s="61"/>
      <c r="B40" s="69"/>
      <c r="C40" s="82"/>
      <c r="D40" s="13"/>
      <c r="E40" s="14"/>
      <c r="F40" s="15"/>
      <c r="G40" s="77"/>
      <c r="H40" s="6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6" t="s">
        <v>57</v>
      </c>
      <c r="B41" s="61"/>
      <c r="C41" s="61"/>
      <c r="D41" s="14"/>
      <c r="E41" s="14"/>
      <c r="F41" s="25">
        <f>SUM(F11:F39)</f>
        <v>473.69875000000002</v>
      </c>
      <c r="G41" s="77" t="s">
        <v>17</v>
      </c>
      <c r="H41" s="6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61"/>
      <c r="B42" s="26" t="s">
        <v>81</v>
      </c>
      <c r="C42" s="61"/>
      <c r="D42" s="18"/>
      <c r="E42" s="18"/>
      <c r="F42" s="27"/>
      <c r="G42" s="61"/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3.8" x14ac:dyDescent="0.25">
      <c r="A43" s="56" t="s">
        <v>58</v>
      </c>
      <c r="B43" s="61"/>
      <c r="C43" s="61"/>
      <c r="D43" s="14"/>
      <c r="E43" s="14"/>
      <c r="F43" s="15"/>
      <c r="G43" s="61"/>
      <c r="H43" s="6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61"/>
      <c r="B44" s="78" t="s">
        <v>54</v>
      </c>
      <c r="C44" s="79" t="s">
        <v>27</v>
      </c>
      <c r="D44" s="14">
        <v>1</v>
      </c>
      <c r="E44" s="14">
        <v>98</v>
      </c>
      <c r="F44" s="15">
        <f>E44*D44</f>
        <v>98</v>
      </c>
      <c r="G44" s="77" t="s">
        <v>17</v>
      </c>
      <c r="H44" s="61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3.8" x14ac:dyDescent="0.25">
      <c r="A45" s="61"/>
      <c r="B45" s="78" t="s">
        <v>38</v>
      </c>
      <c r="C45" s="79" t="s">
        <v>27</v>
      </c>
      <c r="D45" s="14">
        <v>0</v>
      </c>
      <c r="E45" s="14">
        <v>125</v>
      </c>
      <c r="F45" s="15">
        <f>E45*D45</f>
        <v>0</v>
      </c>
      <c r="G45" s="77" t="s">
        <v>17</v>
      </c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61"/>
      <c r="B46" s="78" t="s">
        <v>59</v>
      </c>
      <c r="C46" s="79" t="s">
        <v>27</v>
      </c>
      <c r="D46" s="14">
        <v>1</v>
      </c>
      <c r="E46" s="14">
        <v>0</v>
      </c>
      <c r="F46" s="15">
        <f>E46*D46</f>
        <v>0</v>
      </c>
      <c r="G46" s="77" t="s">
        <v>17</v>
      </c>
      <c r="H46" s="61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60</v>
      </c>
      <c r="C47" s="79" t="s">
        <v>56</v>
      </c>
      <c r="D47" s="14">
        <f>+F41</f>
        <v>473.69875000000002</v>
      </c>
      <c r="E47" s="14">
        <v>0.08</v>
      </c>
      <c r="F47" s="15">
        <f>E47*D47</f>
        <v>37.895900000000005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5">
      <c r="A48" s="61"/>
      <c r="B48" s="61"/>
      <c r="C48" s="54"/>
      <c r="D48" s="29"/>
      <c r="E48" s="29"/>
      <c r="F48" s="15"/>
      <c r="G48" s="84"/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56" t="s">
        <v>61</v>
      </c>
      <c r="B49" s="61"/>
      <c r="C49" s="54"/>
      <c r="D49" s="29"/>
      <c r="E49" s="29"/>
      <c r="F49" s="30">
        <f>SUM(F44:F47)</f>
        <v>135.89590000000001</v>
      </c>
      <c r="G49" s="77" t="s">
        <v>17</v>
      </c>
      <c r="H49" s="61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56"/>
      <c r="B50" s="26" t="s">
        <v>82</v>
      </c>
      <c r="C50" s="55"/>
      <c r="D50" s="55"/>
      <c r="E50" s="29"/>
      <c r="F50" s="15"/>
      <c r="G50" s="77"/>
      <c r="H50" s="61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5" t="s">
        <v>62</v>
      </c>
      <c r="B51" s="86"/>
      <c r="C51" s="86"/>
      <c r="D51" s="31"/>
      <c r="E51" s="31"/>
      <c r="F51" s="32">
        <f>F41+F49</f>
        <v>609.59465</v>
      </c>
      <c r="G51" s="80" t="s">
        <v>17</v>
      </c>
      <c r="H51" s="87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55"/>
      <c r="B52" s="26" t="s">
        <v>83</v>
      </c>
      <c r="C52" s="88"/>
      <c r="D52" s="55"/>
      <c r="E52" s="54"/>
      <c r="F52" s="83"/>
      <c r="G52" s="89"/>
      <c r="H52" s="55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5"/>
      <c r="B53" s="56"/>
      <c r="C53" s="64"/>
      <c r="D53" s="64"/>
      <c r="E53" s="61"/>
      <c r="F53" s="61"/>
      <c r="G53" s="61"/>
      <c r="H53" s="5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37"/>
      <c r="B54" s="59" t="s">
        <v>95</v>
      </c>
      <c r="C54" s="61"/>
      <c r="D54" s="61"/>
      <c r="E54" s="61"/>
      <c r="F54" s="61"/>
      <c r="G54" s="38"/>
      <c r="H54" s="5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37"/>
      <c r="B55" s="59" t="s">
        <v>89</v>
      </c>
      <c r="C55" s="37"/>
      <c r="D55" s="39"/>
      <c r="E55" s="39"/>
      <c r="F55" s="39"/>
      <c r="G55" s="37"/>
      <c r="H55" s="5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37"/>
      <c r="B56" s="40"/>
      <c r="C56" s="41" t="s">
        <v>91</v>
      </c>
      <c r="D56" s="42"/>
      <c r="E56" s="43"/>
      <c r="F56" s="42"/>
      <c r="G56" s="44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45" t="s">
        <v>90</v>
      </c>
      <c r="C57" s="46">
        <v>0.5</v>
      </c>
      <c r="D57" s="47">
        <v>0.55000000000000004</v>
      </c>
      <c r="E57" s="47">
        <v>0.6</v>
      </c>
      <c r="F57" s="47">
        <v>0.65</v>
      </c>
      <c r="G57" s="48">
        <v>0.7</v>
      </c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49">
        <v>550</v>
      </c>
      <c r="C58" s="94">
        <f t="shared" ref="C58:G62" si="2">+(C$57*$B58)-(($F$41-$F$37-$F$38)+$F$39)-(($B58*$E$37)+(($B58/480)*$E$38))+((($B58*$F$4)/2000)*($E$39*-1))</f>
        <v>-153.10708333333338</v>
      </c>
      <c r="D58" s="94">
        <f t="shared" si="2"/>
        <v>-125.60708333333335</v>
      </c>
      <c r="E58" s="94">
        <f t="shared" si="2"/>
        <v>-98.10708333333335</v>
      </c>
      <c r="F58" s="94">
        <f t="shared" si="2"/>
        <v>-70.60708333333335</v>
      </c>
      <c r="G58" s="95">
        <f t="shared" si="2"/>
        <v>-43.107083333333357</v>
      </c>
      <c r="H58" s="55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37"/>
      <c r="B59" s="50">
        <v>650</v>
      </c>
      <c r="C59" s="96">
        <f t="shared" si="2"/>
        <v>-125.9029166666667</v>
      </c>
      <c r="D59" s="97">
        <f t="shared" si="2"/>
        <v>-93.402916666666641</v>
      </c>
      <c r="E59" s="97">
        <f t="shared" si="2"/>
        <v>-60.902916666666698</v>
      </c>
      <c r="F59" s="97">
        <f t="shared" si="2"/>
        <v>-28.402916666666698</v>
      </c>
      <c r="G59" s="98">
        <f t="shared" si="2"/>
        <v>4.097083333333245</v>
      </c>
      <c r="H59" s="55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5">
      <c r="A60" s="37"/>
      <c r="B60" s="50">
        <v>750</v>
      </c>
      <c r="C60" s="96">
        <f t="shared" si="2"/>
        <v>-98.698750000000032</v>
      </c>
      <c r="D60" s="97">
        <f t="shared" si="2"/>
        <v>-61.198749999999976</v>
      </c>
      <c r="E60" s="97">
        <f t="shared" si="2"/>
        <v>-23.698750000000032</v>
      </c>
      <c r="F60" s="97">
        <f t="shared" si="2"/>
        <v>13.801249999999968</v>
      </c>
      <c r="G60" s="98">
        <f t="shared" si="2"/>
        <v>51.301249999999968</v>
      </c>
      <c r="H60" s="55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5">
      <c r="A61" s="37"/>
      <c r="B61" s="50">
        <v>850</v>
      </c>
      <c r="C61" s="96">
        <f t="shared" si="2"/>
        <v>-71.494583333333338</v>
      </c>
      <c r="D61" s="97">
        <f t="shared" si="2"/>
        <v>-28.994583333333281</v>
      </c>
      <c r="E61" s="97">
        <f t="shared" si="2"/>
        <v>13.505416666666662</v>
      </c>
      <c r="F61" s="97">
        <f t="shared" si="2"/>
        <v>56.005416666666676</v>
      </c>
      <c r="G61" s="98">
        <f t="shared" si="2"/>
        <v>98.505416666666676</v>
      </c>
      <c r="H61" s="55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1">
        <v>950</v>
      </c>
      <c r="C62" s="99">
        <f t="shared" si="2"/>
        <v>-44.290416666666687</v>
      </c>
      <c r="D62" s="100">
        <f t="shared" si="2"/>
        <v>3.2095833333333132</v>
      </c>
      <c r="E62" s="100">
        <f t="shared" si="2"/>
        <v>50.709583333333299</v>
      </c>
      <c r="F62" s="100">
        <f t="shared" si="2"/>
        <v>98.209583333333299</v>
      </c>
      <c r="G62" s="101">
        <f t="shared" si="2"/>
        <v>145.70958333333328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52" t="s">
        <v>94</v>
      </c>
      <c r="B63" s="53"/>
      <c r="C63" s="53"/>
      <c r="D63" s="26"/>
      <c r="E63" s="54"/>
      <c r="F63" s="54"/>
      <c r="G63" s="55"/>
      <c r="H63" s="55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6" customHeight="1" x14ac:dyDescent="0.25">
      <c r="A64" s="90"/>
      <c r="B64" s="53"/>
      <c r="C64" s="53"/>
      <c r="D64" s="26"/>
      <c r="E64" s="54"/>
      <c r="F64" s="54"/>
      <c r="G64" s="55"/>
      <c r="H64" s="55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91" t="s">
        <v>63</v>
      </c>
      <c r="B65" s="53"/>
      <c r="C65" s="53"/>
      <c r="D65" s="53"/>
      <c r="E65" s="55"/>
      <c r="F65" s="55"/>
      <c r="G65" s="55"/>
      <c r="H65" s="55"/>
      <c r="AR65" s="1"/>
      <c r="AS65" s="1"/>
      <c r="AT65" s="1"/>
      <c r="AU65" s="1"/>
    </row>
    <row r="66" spans="1:47" x14ac:dyDescent="0.25">
      <c r="A66" s="91" t="s">
        <v>64</v>
      </c>
      <c r="B66" s="53"/>
      <c r="C66" s="53"/>
      <c r="D66" s="53"/>
      <c r="E66" s="55"/>
      <c r="F66" s="55"/>
      <c r="G66" s="55"/>
      <c r="H66" s="55"/>
    </row>
    <row r="67" spans="1:47" x14ac:dyDescent="0.25">
      <c r="A67" s="91" t="s">
        <v>65</v>
      </c>
      <c r="B67" s="53"/>
      <c r="C67" s="53"/>
      <c r="D67" s="53"/>
      <c r="E67" s="55"/>
      <c r="F67" s="55"/>
      <c r="G67" s="55"/>
      <c r="H67" s="55"/>
    </row>
    <row r="68" spans="1:47" x14ac:dyDescent="0.25">
      <c r="A68" s="92"/>
      <c r="B68" s="53"/>
      <c r="C68" s="53"/>
      <c r="D68" s="53"/>
      <c r="E68" s="55"/>
      <c r="F68" s="55"/>
      <c r="G68" s="55"/>
      <c r="H68" s="55"/>
    </row>
    <row r="69" spans="1:47" x14ac:dyDescent="0.25">
      <c r="A69" s="36"/>
      <c r="B69" s="34"/>
      <c r="C69" s="34"/>
      <c r="D69" s="34"/>
    </row>
    <row r="70" spans="1:47" x14ac:dyDescent="0.25">
      <c r="A70" s="36"/>
      <c r="B70" s="34"/>
      <c r="C70" s="34"/>
      <c r="D70" s="34"/>
    </row>
    <row r="77" spans="1:47" ht="13.8" x14ac:dyDescent="0.25">
      <c r="A77" s="5"/>
    </row>
    <row r="78" spans="1:47" ht="13.8" x14ac:dyDescent="0.25">
      <c r="A78" s="5"/>
    </row>
    <row r="79" spans="1:47" x14ac:dyDescent="0.25">
      <c r="AR79" s="1"/>
      <c r="AS79" s="1"/>
      <c r="AT79" s="1"/>
      <c r="AU79" s="1"/>
    </row>
    <row r="80" spans="1:47" x14ac:dyDescent="0.25">
      <c r="AR80" s="1"/>
      <c r="AS80" s="1"/>
      <c r="AT80" s="1"/>
      <c r="AU80" s="1"/>
    </row>
    <row r="81" spans="1:47" x14ac:dyDescent="0.25">
      <c r="AR81" s="1"/>
      <c r="AS81" s="1"/>
      <c r="AT81" s="1"/>
      <c r="AU81" s="1"/>
    </row>
    <row r="82" spans="1:4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66</v>
      </c>
      <c r="F12">
        <v>2.5</v>
      </c>
      <c r="H12" t="s">
        <v>67</v>
      </c>
      <c r="J12" t="s">
        <v>68</v>
      </c>
    </row>
    <row r="14" spans="1:10" x14ac:dyDescent="0.25">
      <c r="B14" t="s">
        <v>69</v>
      </c>
      <c r="F14">
        <v>1</v>
      </c>
      <c r="H14" t="s">
        <v>70</v>
      </c>
    </row>
    <row r="16" spans="1:10" x14ac:dyDescent="0.25">
      <c r="B16" t="s">
        <v>71</v>
      </c>
      <c r="D16" t="s">
        <v>72</v>
      </c>
      <c r="F16">
        <v>4.5</v>
      </c>
      <c r="G16" t="s">
        <v>74</v>
      </c>
    </row>
    <row r="17" spans="1:12" x14ac:dyDescent="0.25">
      <c r="D17" t="s">
        <v>73</v>
      </c>
    </row>
    <row r="19" spans="1:12" x14ac:dyDescent="0.25">
      <c r="B19" t="s">
        <v>75</v>
      </c>
      <c r="F19">
        <v>5</v>
      </c>
      <c r="H19" t="s">
        <v>70</v>
      </c>
    </row>
    <row r="20" spans="1:12" x14ac:dyDescent="0.25">
      <c r="H20" t="s">
        <v>76</v>
      </c>
    </row>
    <row r="22" spans="1:12" x14ac:dyDescent="0.25">
      <c r="B22" t="s">
        <v>77</v>
      </c>
    </row>
    <row r="23" spans="1:12" x14ac:dyDescent="0.25">
      <c r="B23" t="s">
        <v>78</v>
      </c>
      <c r="C23">
        <v>1</v>
      </c>
      <c r="D23" t="s">
        <v>80</v>
      </c>
      <c r="F23">
        <v>5</v>
      </c>
      <c r="G23" t="s">
        <v>74</v>
      </c>
    </row>
    <row r="24" spans="1:12" x14ac:dyDescent="0.25">
      <c r="B24" t="s">
        <v>79</v>
      </c>
      <c r="C24">
        <v>2.5</v>
      </c>
      <c r="D24" t="s">
        <v>80</v>
      </c>
    </row>
    <row r="30" spans="1:12" ht="13.8" x14ac:dyDescent="0.25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33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36</v>
      </c>
      <c r="C33">
        <v>1.5</v>
      </c>
      <c r="D33" s="5" t="s">
        <v>37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40</v>
      </c>
      <c r="C34" s="22">
        <v>0.5</v>
      </c>
      <c r="D34" s="1" t="s">
        <v>41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43</v>
      </c>
      <c r="C36" s="1" t="s">
        <v>44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48</v>
      </c>
      <c r="C39">
        <v>0.1</v>
      </c>
      <c r="D39" s="1" t="s">
        <v>49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53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Cotton2016NRed</vt:lpstr>
      <vt:lpstr>Sheet1</vt:lpstr>
      <vt:lpstr>Cotton2016NRed!Print_Area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2016-02-22T20:43:36Z</dcterms:modified>
</cp:coreProperties>
</file>