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Peanut2016" sheetId="1" r:id="rId1"/>
    <sheet name="Sheet1" sheetId="2" r:id="rId2"/>
  </sheets>
  <definedNames>
    <definedName name="_xlnm.Print_Area" localSheetId="0">Peanut2016!$A$1:$G$64</definedName>
  </definedNames>
  <calcPr calcId="145621"/>
</workbook>
</file>

<file path=xl/calcChain.xml><?xml version="1.0" encoding="utf-8"?>
<calcChain xmlns="http://schemas.openxmlformats.org/spreadsheetml/2006/main">
  <c r="F30" i="1" l="1"/>
  <c r="F16" i="1" l="1"/>
  <c r="F19" i="1" l="1"/>
  <c r="F11" i="1"/>
  <c r="F12" i="1"/>
  <c r="F14" i="1"/>
  <c r="F15" i="1"/>
  <c r="F17" i="1"/>
  <c r="F18" i="1"/>
  <c r="F20" i="1"/>
  <c r="F21" i="1"/>
  <c r="F22" i="1"/>
  <c r="F23" i="1"/>
  <c r="F24" i="1"/>
  <c r="F25" i="1"/>
  <c r="D26" i="1"/>
  <c r="F26" i="1"/>
  <c r="D27" i="1"/>
  <c r="F27" i="1"/>
  <c r="F28" i="1"/>
  <c r="D29" i="1"/>
  <c r="F29" i="1"/>
  <c r="F31" i="1"/>
  <c r="F32" i="1"/>
  <c r="F33" i="1"/>
  <c r="I5" i="2"/>
  <c r="F4" i="1"/>
  <c r="F39" i="1"/>
  <c r="F40" i="1"/>
  <c r="F41" i="1"/>
  <c r="F34" i="1" l="1"/>
  <c r="F36" i="1" s="1"/>
  <c r="E55" i="1" s="1"/>
  <c r="D34" i="1"/>
  <c r="G57" i="1" l="1"/>
  <c r="D53" i="1"/>
  <c r="C57" i="1"/>
  <c r="E56" i="1"/>
  <c r="G55" i="1"/>
  <c r="D56" i="1"/>
  <c r="D42" i="1"/>
  <c r="F42" i="1" s="1"/>
  <c r="F44" i="1" s="1"/>
  <c r="F46" i="1" s="1"/>
  <c r="F53" i="1"/>
  <c r="G53" i="1"/>
  <c r="C54" i="1"/>
  <c r="F57" i="1"/>
  <c r="E54" i="1"/>
  <c r="D55" i="1"/>
  <c r="E53" i="1"/>
  <c r="G56" i="1"/>
  <c r="C53" i="1"/>
  <c r="E57" i="1"/>
  <c r="F56" i="1"/>
  <c r="G54" i="1"/>
  <c r="D57" i="1"/>
  <c r="F54" i="1"/>
  <c r="F55" i="1"/>
  <c r="C56" i="1"/>
  <c r="C55" i="1"/>
  <c r="D54" i="1"/>
</calcChain>
</file>

<file path=xl/sharedStrings.xml><?xml version="1.0" encoding="utf-8"?>
<sst xmlns="http://schemas.openxmlformats.org/spreadsheetml/2006/main" count="154" uniqueCount="75">
  <si>
    <t>PEANUT - Enterprise Planning Budget Summary</t>
  </si>
  <si>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</si>
  <si>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</si>
  <si>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</si>
  <si>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</si>
  <si>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</si>
  <si>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</si>
  <si>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</si>
  <si>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</si>
  <si>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</si>
  <si>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</si>
  <si>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</si>
  <si>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</si>
  <si>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</si>
  <si>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</si>
  <si>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</si>
  <si>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</si>
  <si>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</si>
  <si>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</si>
  <si>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</si>
  <si>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</si>
  <si>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</si>
  <si>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</si>
  <si>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</si>
  <si>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</si>
  <si>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</si>
  <si>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</si>
  <si>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</si>
  <si>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</si>
  <si>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</si>
  <si>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</si>
  <si>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</si>
  <si>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</si>
  <si>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</si>
  <si>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</si>
  <si>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</si>
  <si>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</si>
  <si>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</si>
  <si>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</si>
  <si>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</si>
  <si>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</si>
  <si>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</si>
  <si>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</si>
  <si>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</si>
  <si>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</si>
  <si>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</si>
  <si>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</si>
  <si>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</si>
  <si>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</si>
  <si>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(Approximate Range per Acre : $425 to $775)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</si>
  <si>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</si>
  <si>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</si>
  <si>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</si>
  <si>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</si>
  <si>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</si>
  <si>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(Approximate Range per Acre : $555 to $1050)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</si>
  <si>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</si>
  <si>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</si>
  <si>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</si>
  <si>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</si>
  <si>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</si>
  <si>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</si>
  <si>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</si>
  <si>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</si>
  <si>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>(Approximate Range per Acre : $85 to $270)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</si>
  <si>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</si>
  <si>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</si>
  <si>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</si>
  <si>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</si>
  <si>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>1  Production costs held constant except fordrying &amp; cleaning, hauling, and checkoff.</t>
  </si>
  <si>
    <t xml:space="preserve">                                      NET RETURNS PER ACRE ABOVE SPECIFIED VARIABLE EXPENSES</t>
  </si>
  <si>
    <t>Gypsum</t>
  </si>
  <si>
    <t>Poultry Litter</t>
  </si>
  <si>
    <t>Cover Crop Establishment</t>
  </si>
  <si>
    <t>ALABAMA,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</si>
</sst>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0" fillId="23" borderId="7" applyNumberFormat="0" applyFont="0" applyAlignment="0" applyProtection="0"/>
    <xf numFmtId="0" fontId="30" fillId="23" borderId="7" applyNumberFormat="0" applyFont="0" applyAlignment="0" applyProtection="0"/>
  </cellStyleXfs>
  <cellXfs count="11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0" fillId="0" borderId="0" xfId="0" applyNumberFormat="1" applyProtection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4" fontId="24" fillId="0" borderId="0" xfId="0" quotePrefix="1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3" fontId="24" fillId="0" borderId="0" xfId="0" applyNumberFormat="1" applyFont="1" applyProtection="1"/>
    <xf numFmtId="0" fontId="0" fillId="0" borderId="0" xfId="0" applyAlignment="1" applyProtection="1">
      <alignment horizontal="left"/>
      <protection locked="0"/>
    </xf>
    <xf numFmtId="0" fontId="0" fillId="0" borderId="0" xfId="0"/>
    <xf numFmtId="0" fontId="24" fillId="0" borderId="0" xfId="0" applyFont="1"/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/>
    <xf numFmtId="0" fontId="24" fillId="0" borderId="0" xfId="0" applyFont="1"/>
    <xf numFmtId="0" fontId="24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3"/>
    <cellStyle name="Note 3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2"/>
  <sheetViews>
    <sheetView tabSelected="1" workbookViewId="0">
      <selection activeCell="D27" sqref="D27"/>
    </sheetView>
  </sheetViews>
  <sheetFormatPr defaultRowHeight="13.2" x14ac:dyDescent="0.25"/>
  <cols>
    <col min="1" max="1" width="10" customWidth="1"/>
    <col min="2" max="2" width="28.6640625" customWidth="1"/>
    <col min="3" max="3" width="8.6640625" customWidth="1"/>
    <col min="4" max="6" width="11.6640625" customWidth="1"/>
    <col min="7" max="7" width="12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50" t="s">
        <v>0</v>
      </c>
      <c r="B1" s="47"/>
      <c r="C1" s="46"/>
      <c r="D1" s="46"/>
      <c r="E1" s="46"/>
      <c r="F1" s="46"/>
      <c r="G1" s="46"/>
      <c r="H1" s="5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</v>
      </c>
      <c r="AO1" s="1"/>
      <c r="AP1" s="1"/>
      <c r="AQ1" s="1"/>
      <c r="AR1" s="1"/>
      <c r="AS1" s="1"/>
      <c r="AT1" s="1"/>
      <c r="AU1" s="1"/>
    </row>
    <row r="2" spans="1:47" x14ac:dyDescent="0.25">
      <c r="A2" s="52" t="s">
        <v>2</v>
      </c>
      <c r="B2" s="53"/>
      <c r="C2" s="49" t="s">
        <v>67</v>
      </c>
      <c r="D2" s="46"/>
      <c r="E2" s="46"/>
      <c r="F2" s="46"/>
      <c r="G2" s="46"/>
      <c r="H2" s="5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2" t="s">
        <v>3</v>
      </c>
      <c r="B3" s="54"/>
      <c r="C3" s="54"/>
      <c r="D3" s="54"/>
      <c r="E3" s="55" t="s">
        <v>4</v>
      </c>
      <c r="F3" s="4">
        <v>1.75</v>
      </c>
      <c r="G3" s="55" t="s">
        <v>5</v>
      </c>
      <c r="H3" s="54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108" t="s">
        <v>74</v>
      </c>
      <c r="B4" s="57"/>
      <c r="C4" s="54"/>
      <c r="D4" s="54"/>
      <c r="E4" s="54"/>
      <c r="F4" s="95">
        <f>+F3*2000</f>
        <v>3500</v>
      </c>
      <c r="G4" s="46" t="s">
        <v>6</v>
      </c>
      <c r="H4" s="54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56"/>
      <c r="B5" s="55" t="s">
        <v>7</v>
      </c>
      <c r="C5" s="54"/>
      <c r="D5" s="54"/>
      <c r="E5" s="54"/>
      <c r="F5" s="47"/>
      <c r="G5" s="54"/>
      <c r="H5" s="54"/>
      <c r="I5" s="5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1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47"/>
      <c r="B6" s="55" t="s">
        <v>8</v>
      </c>
      <c r="C6" s="54"/>
      <c r="D6" s="54"/>
      <c r="E6" s="47"/>
      <c r="F6" s="54"/>
      <c r="G6" s="54"/>
      <c r="H6" s="54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1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4"/>
      <c r="B7" s="54"/>
      <c r="C7" s="55"/>
      <c r="D7" s="55"/>
      <c r="E7" s="58" t="s">
        <v>9</v>
      </c>
      <c r="F7" s="58" t="s">
        <v>10</v>
      </c>
      <c r="G7" s="59" t="s">
        <v>11</v>
      </c>
      <c r="H7" s="54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0" t="s">
        <v>1</v>
      </c>
      <c r="B8" s="55"/>
      <c r="C8" s="61" t="s">
        <v>12</v>
      </c>
      <c r="D8" s="62" t="s">
        <v>13</v>
      </c>
      <c r="E8" s="62" t="s">
        <v>14</v>
      </c>
      <c r="F8" s="62" t="s">
        <v>15</v>
      </c>
      <c r="G8" s="63" t="s">
        <v>16</v>
      </c>
      <c r="H8" s="54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4"/>
      <c r="B9" s="65"/>
      <c r="C9" s="66"/>
      <c r="D9" s="10"/>
      <c r="E9" s="10"/>
      <c r="F9" s="67"/>
      <c r="G9" s="68"/>
      <c r="H9" s="54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0" t="s">
        <v>17</v>
      </c>
      <c r="B10" s="54"/>
      <c r="C10" s="54"/>
      <c r="D10" s="54"/>
      <c r="E10" s="54"/>
      <c r="F10" s="54"/>
      <c r="G10" s="54"/>
      <c r="H10" s="54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1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4"/>
      <c r="B11" s="69" t="s">
        <v>18</v>
      </c>
      <c r="C11" s="70" t="s">
        <v>19</v>
      </c>
      <c r="D11" s="11">
        <v>125</v>
      </c>
      <c r="E11" s="11">
        <v>0.7</v>
      </c>
      <c r="F11" s="12">
        <f>+D11*E11</f>
        <v>87.5</v>
      </c>
      <c r="G11" s="68" t="s">
        <v>20</v>
      </c>
      <c r="H11" s="54"/>
      <c r="I11" s="5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1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54"/>
      <c r="B12" s="69" t="s">
        <v>21</v>
      </c>
      <c r="C12" s="70" t="s">
        <v>22</v>
      </c>
      <c r="D12" s="11">
        <v>1</v>
      </c>
      <c r="E12" s="11">
        <v>0</v>
      </c>
      <c r="F12" s="12">
        <f>+D12*E12</f>
        <v>0</v>
      </c>
      <c r="G12" s="68"/>
      <c r="H12" s="54"/>
      <c r="I12" s="5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4"/>
      <c r="B13" s="69" t="s">
        <v>23</v>
      </c>
      <c r="C13" s="47"/>
      <c r="D13" s="11"/>
      <c r="E13" s="11"/>
      <c r="F13" s="12"/>
      <c r="G13" s="71" t="s">
        <v>20</v>
      </c>
      <c r="H13" s="54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4"/>
      <c r="B14" s="69" t="s">
        <v>24</v>
      </c>
      <c r="C14" s="70" t="s">
        <v>25</v>
      </c>
      <c r="D14" s="13">
        <v>40</v>
      </c>
      <c r="E14" s="11">
        <v>0.45</v>
      </c>
      <c r="F14" s="12">
        <f t="shared" ref="F14:F33" si="0">+D14*E14</f>
        <v>18</v>
      </c>
      <c r="G14" s="68" t="s">
        <v>20</v>
      </c>
      <c r="H14" s="54"/>
      <c r="I14" s="5"/>
      <c r="J14" s="5"/>
      <c r="K14" s="5"/>
      <c r="L14" s="5"/>
      <c r="M14" s="14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1</v>
      </c>
      <c r="AO14" s="1"/>
      <c r="AP14" s="1"/>
      <c r="AQ14" s="1"/>
      <c r="AR14" s="1"/>
      <c r="AS14" s="1"/>
      <c r="AT14" s="1"/>
      <c r="AU14" s="1"/>
    </row>
    <row r="15" spans="1:47" ht="13.8" x14ac:dyDescent="0.25">
      <c r="A15" s="54"/>
      <c r="B15" s="69" t="s">
        <v>26</v>
      </c>
      <c r="C15" s="70" t="s">
        <v>25</v>
      </c>
      <c r="D15" s="13">
        <v>40</v>
      </c>
      <c r="E15" s="11">
        <v>0.4</v>
      </c>
      <c r="F15" s="12">
        <f t="shared" si="0"/>
        <v>16</v>
      </c>
      <c r="G15" s="68" t="s">
        <v>20</v>
      </c>
      <c r="H15" s="54"/>
      <c r="I15" s="5"/>
      <c r="J15" s="5"/>
      <c r="K15" s="5"/>
      <c r="L15" s="5"/>
      <c r="M15" s="14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s="97" customFormat="1" ht="13.8" x14ac:dyDescent="0.25">
      <c r="A16" s="102"/>
      <c r="B16" s="109" t="s">
        <v>72</v>
      </c>
      <c r="C16" s="104" t="s">
        <v>29</v>
      </c>
      <c r="D16" s="101">
        <v>0</v>
      </c>
      <c r="E16" s="99">
        <v>0</v>
      </c>
      <c r="F16" s="100">
        <f t="shared" ref="F16" si="1">+D16*E16</f>
        <v>0</v>
      </c>
      <c r="G16" s="103"/>
      <c r="H16" s="102"/>
      <c r="I16" s="98"/>
      <c r="J16" s="98"/>
      <c r="K16" s="98"/>
      <c r="L16" s="98"/>
      <c r="M16" s="14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4"/>
      <c r="B17" s="69" t="s">
        <v>27</v>
      </c>
      <c r="C17" s="70" t="s">
        <v>22</v>
      </c>
      <c r="D17" s="13">
        <v>1</v>
      </c>
      <c r="E17" s="11">
        <v>10</v>
      </c>
      <c r="F17" s="12">
        <f t="shared" si="0"/>
        <v>10</v>
      </c>
      <c r="G17" s="68" t="s">
        <v>20</v>
      </c>
      <c r="H17" s="54"/>
      <c r="I17" s="5"/>
      <c r="J17" s="5"/>
      <c r="K17" s="5"/>
      <c r="L17" s="5"/>
      <c r="M17" s="14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4"/>
      <c r="B18" s="69" t="s">
        <v>28</v>
      </c>
      <c r="C18" s="70" t="s">
        <v>29</v>
      </c>
      <c r="D18" s="13">
        <v>0.33</v>
      </c>
      <c r="E18" s="11">
        <v>35</v>
      </c>
      <c r="F18" s="12">
        <f t="shared" si="0"/>
        <v>11.55</v>
      </c>
      <c r="G18" s="68" t="s">
        <v>20</v>
      </c>
      <c r="H18" s="54"/>
      <c r="I18" s="5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1</v>
      </c>
      <c r="AO18" s="1"/>
      <c r="AP18" s="1"/>
      <c r="AQ18" s="1"/>
      <c r="AR18" s="1"/>
      <c r="AS18" s="1"/>
      <c r="AT18" s="1"/>
      <c r="AU18" s="1"/>
    </row>
    <row r="19" spans="1:47" ht="13.8" x14ac:dyDescent="0.25">
      <c r="A19" s="54"/>
      <c r="B19" s="96" t="s">
        <v>71</v>
      </c>
      <c r="C19" s="70" t="s">
        <v>29</v>
      </c>
      <c r="D19" s="13">
        <v>0.33</v>
      </c>
      <c r="E19" s="11">
        <v>75</v>
      </c>
      <c r="F19" s="12">
        <f t="shared" si="0"/>
        <v>24.75</v>
      </c>
      <c r="G19" s="68" t="s">
        <v>20</v>
      </c>
      <c r="H19" s="54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4"/>
      <c r="B20" s="69" t="s">
        <v>30</v>
      </c>
      <c r="C20" s="70" t="s">
        <v>22</v>
      </c>
      <c r="D20" s="13">
        <v>1</v>
      </c>
      <c r="E20" s="11">
        <v>75</v>
      </c>
      <c r="F20" s="12">
        <f t="shared" si="0"/>
        <v>75</v>
      </c>
      <c r="G20" s="68" t="s">
        <v>20</v>
      </c>
      <c r="H20" s="54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1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54"/>
      <c r="B21" s="69" t="s">
        <v>31</v>
      </c>
      <c r="C21" s="70" t="s">
        <v>22</v>
      </c>
      <c r="D21" s="13">
        <v>1</v>
      </c>
      <c r="E21" s="11">
        <v>25</v>
      </c>
      <c r="F21" s="12">
        <f t="shared" si="0"/>
        <v>25</v>
      </c>
      <c r="G21" s="68" t="s">
        <v>20</v>
      </c>
      <c r="H21" s="54"/>
      <c r="I21" s="5"/>
      <c r="J21" s="5"/>
      <c r="K21" s="5"/>
      <c r="L21" s="5"/>
      <c r="M21" s="1"/>
      <c r="N21" s="2"/>
      <c r="O21" s="1"/>
      <c r="R21" s="1"/>
      <c r="S21" s="1"/>
      <c r="T21" s="1"/>
      <c r="U21" s="1"/>
      <c r="V21" s="1"/>
      <c r="W21" s="1"/>
      <c r="X21" s="1"/>
      <c r="Y21" s="1"/>
      <c r="Z21" s="3" t="s">
        <v>1</v>
      </c>
      <c r="AO21" s="1"/>
      <c r="AP21" s="1"/>
      <c r="AQ21" s="1"/>
      <c r="AR21" s="1"/>
      <c r="AS21" s="1"/>
      <c r="AT21" s="1"/>
      <c r="AU21" s="1"/>
    </row>
    <row r="22" spans="1:47" ht="13.8" x14ac:dyDescent="0.25">
      <c r="A22" s="54"/>
      <c r="B22" s="69" t="s">
        <v>32</v>
      </c>
      <c r="C22" s="70" t="s">
        <v>22</v>
      </c>
      <c r="D22" s="13">
        <v>5</v>
      </c>
      <c r="E22" s="11">
        <v>13</v>
      </c>
      <c r="F22" s="12">
        <f t="shared" si="0"/>
        <v>65</v>
      </c>
      <c r="G22" s="68" t="s">
        <v>20</v>
      </c>
      <c r="H22" s="54"/>
      <c r="I22" s="5"/>
      <c r="J22" s="5"/>
      <c r="K22" s="5"/>
      <c r="L22" s="5"/>
      <c r="M22" s="1"/>
      <c r="N22" s="1"/>
      <c r="O22" s="1"/>
      <c r="S22" s="1"/>
      <c r="T22" s="1"/>
      <c r="U22" s="1"/>
      <c r="V22" s="1"/>
      <c r="W22" s="1"/>
      <c r="X22" s="1"/>
      <c r="Y22" s="1"/>
      <c r="Z22" s="3" t="s">
        <v>1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54"/>
      <c r="B23" s="69" t="s">
        <v>33</v>
      </c>
      <c r="C23" s="70" t="s">
        <v>22</v>
      </c>
      <c r="D23" s="13">
        <v>1</v>
      </c>
      <c r="E23" s="11">
        <v>0</v>
      </c>
      <c r="F23" s="12">
        <f t="shared" si="0"/>
        <v>0</v>
      </c>
      <c r="G23" s="68" t="s">
        <v>20</v>
      </c>
      <c r="H23" s="54"/>
      <c r="I23" s="5"/>
      <c r="J23" s="5"/>
      <c r="K23" s="5"/>
      <c r="L23" s="5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4"/>
      <c r="B24" s="72" t="s">
        <v>34</v>
      </c>
      <c r="C24" s="70" t="s">
        <v>22</v>
      </c>
      <c r="D24" s="13">
        <v>0</v>
      </c>
      <c r="E24" s="11">
        <v>8</v>
      </c>
      <c r="F24" s="12">
        <f t="shared" si="0"/>
        <v>0</v>
      </c>
      <c r="G24" s="68" t="s">
        <v>20</v>
      </c>
      <c r="H24" s="54"/>
      <c r="I24" s="5"/>
      <c r="J24" s="5"/>
      <c r="K24" s="5"/>
      <c r="L24" s="5"/>
      <c r="M24" s="1"/>
      <c r="N24" s="1"/>
      <c r="O24" s="1"/>
      <c r="P24" s="15"/>
      <c r="Q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4"/>
      <c r="B25" s="69" t="s">
        <v>35</v>
      </c>
      <c r="C25" s="70" t="s">
        <v>36</v>
      </c>
      <c r="D25" s="13">
        <v>0</v>
      </c>
      <c r="E25" s="11">
        <v>12</v>
      </c>
      <c r="F25" s="12">
        <f t="shared" si="0"/>
        <v>0</v>
      </c>
      <c r="G25" s="68" t="s">
        <v>20</v>
      </c>
      <c r="H25" s="54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4"/>
      <c r="B26" s="69" t="s">
        <v>37</v>
      </c>
      <c r="C26" s="70" t="s">
        <v>29</v>
      </c>
      <c r="D26" s="84">
        <f>+F3</f>
        <v>1.75</v>
      </c>
      <c r="E26" s="11">
        <v>35</v>
      </c>
      <c r="F26" s="12">
        <f t="shared" si="0"/>
        <v>61.25</v>
      </c>
      <c r="G26" s="68" t="s">
        <v>20</v>
      </c>
      <c r="H26" s="47"/>
      <c r="I26" s="5"/>
      <c r="J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 t="s">
        <v>1</v>
      </c>
      <c r="AO26" s="1"/>
      <c r="AP26" s="1"/>
      <c r="AQ26" s="1"/>
      <c r="AR26" s="1"/>
      <c r="AS26" s="1"/>
      <c r="AT26" s="1"/>
      <c r="AU26" s="1"/>
    </row>
    <row r="27" spans="1:47" ht="13.8" x14ac:dyDescent="0.25">
      <c r="A27" s="54"/>
      <c r="B27" s="69" t="s">
        <v>38</v>
      </c>
      <c r="C27" s="70" t="s">
        <v>29</v>
      </c>
      <c r="D27" s="84">
        <f>+F3</f>
        <v>1.75</v>
      </c>
      <c r="E27" s="11">
        <v>10</v>
      </c>
      <c r="F27" s="12">
        <f t="shared" si="0"/>
        <v>17.5</v>
      </c>
      <c r="G27" s="68" t="s">
        <v>20</v>
      </c>
      <c r="H27" s="54"/>
      <c r="I27" s="5"/>
      <c r="J27" s="5"/>
      <c r="K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4"/>
      <c r="B28" s="69" t="s">
        <v>39</v>
      </c>
      <c r="C28" s="70" t="s">
        <v>22</v>
      </c>
      <c r="D28" s="13">
        <v>1</v>
      </c>
      <c r="E28" s="11">
        <v>30</v>
      </c>
      <c r="F28" s="12">
        <f t="shared" si="0"/>
        <v>30</v>
      </c>
      <c r="G28" s="68" t="s">
        <v>20</v>
      </c>
      <c r="H28" s="54"/>
      <c r="I28" s="5"/>
      <c r="J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4"/>
      <c r="B29" s="69" t="s">
        <v>40</v>
      </c>
      <c r="C29" s="70" t="s">
        <v>41</v>
      </c>
      <c r="D29" s="84">
        <f>+F3</f>
        <v>1.75</v>
      </c>
      <c r="E29" s="11">
        <v>2.5</v>
      </c>
      <c r="F29" s="12">
        <f t="shared" si="0"/>
        <v>4.375</v>
      </c>
      <c r="G29" s="68" t="s">
        <v>20</v>
      </c>
      <c r="H29" s="54"/>
      <c r="I29" s="5"/>
      <c r="J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s="105" customFormat="1" ht="13.8" x14ac:dyDescent="0.25">
      <c r="A30" s="107"/>
      <c r="B30" s="114" t="s">
        <v>73</v>
      </c>
      <c r="C30" s="115" t="s">
        <v>22</v>
      </c>
      <c r="D30" s="112">
        <v>1</v>
      </c>
      <c r="E30" s="110">
        <v>30</v>
      </c>
      <c r="F30" s="111">
        <f t="shared" si="0"/>
        <v>30</v>
      </c>
      <c r="G30" s="113" t="s">
        <v>20</v>
      </c>
      <c r="H30" s="107"/>
      <c r="I30" s="106"/>
      <c r="J30" s="106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54"/>
      <c r="B31" s="69" t="s">
        <v>42</v>
      </c>
      <c r="C31" s="70" t="s">
        <v>22</v>
      </c>
      <c r="D31" s="13">
        <v>1</v>
      </c>
      <c r="E31" s="11">
        <v>0</v>
      </c>
      <c r="F31" s="12">
        <f t="shared" si="0"/>
        <v>0</v>
      </c>
      <c r="G31" s="68" t="s">
        <v>20</v>
      </c>
      <c r="H31" s="54"/>
      <c r="I31" s="5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54"/>
      <c r="B32" s="69" t="s">
        <v>43</v>
      </c>
      <c r="C32" s="70" t="s">
        <v>44</v>
      </c>
      <c r="D32" s="13">
        <v>3.2</v>
      </c>
      <c r="E32" s="11">
        <v>12.5</v>
      </c>
      <c r="F32" s="12">
        <f t="shared" si="0"/>
        <v>40</v>
      </c>
      <c r="G32" s="68" t="s">
        <v>20</v>
      </c>
      <c r="H32" s="54"/>
      <c r="I32" s="5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47"/>
      <c r="B33" s="69" t="s">
        <v>45</v>
      </c>
      <c r="C33" s="70" t="s">
        <v>22</v>
      </c>
      <c r="D33" s="13">
        <v>1</v>
      </c>
      <c r="E33" s="11">
        <v>60</v>
      </c>
      <c r="F33" s="12">
        <f t="shared" si="0"/>
        <v>60</v>
      </c>
      <c r="G33" s="68" t="s">
        <v>20</v>
      </c>
      <c r="H33" s="54"/>
      <c r="I33" s="16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customHeight="1" x14ac:dyDescent="0.25">
      <c r="A34" s="54"/>
      <c r="B34" s="69" t="s">
        <v>46</v>
      </c>
      <c r="C34" s="70" t="s">
        <v>47</v>
      </c>
      <c r="D34" s="85">
        <f>+SUM(F11:F33)/2</f>
        <v>287.96249999999998</v>
      </c>
      <c r="E34" s="17">
        <v>5.5E-2</v>
      </c>
      <c r="F34" s="18">
        <f>+(SUM(F11:F33)*E34)/2</f>
        <v>15.837937499999999</v>
      </c>
      <c r="G34" s="68" t="s">
        <v>20</v>
      </c>
      <c r="H34" s="54"/>
      <c r="I34" s="5"/>
      <c r="J34" s="5"/>
      <c r="K34" s="16"/>
      <c r="L34" s="5"/>
      <c r="M34" s="1"/>
      <c r="N34" s="1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 t="s">
        <v>1</v>
      </c>
      <c r="AO34" s="1"/>
      <c r="AP34" s="1"/>
      <c r="AQ34" s="1"/>
      <c r="AR34" s="1"/>
      <c r="AS34" s="1"/>
      <c r="AT34" s="1"/>
      <c r="AU34" s="1"/>
    </row>
    <row r="35" spans="1:47" ht="8.25" customHeight="1" x14ac:dyDescent="0.25">
      <c r="A35" s="54"/>
      <c r="B35" s="60"/>
      <c r="C35" s="73"/>
      <c r="D35" s="13"/>
      <c r="E35" s="11"/>
      <c r="F35" s="12"/>
      <c r="G35" s="68"/>
      <c r="H35" s="54"/>
      <c r="I35" s="5"/>
      <c r="J35" s="5"/>
      <c r="K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50" t="s">
        <v>48</v>
      </c>
      <c r="B36" s="54"/>
      <c r="C36" s="54"/>
      <c r="D36" s="11"/>
      <c r="E36" s="11"/>
      <c r="F36" s="19">
        <f>SUM(F11:F34)</f>
        <v>591.76293749999991</v>
      </c>
      <c r="G36" s="68" t="s">
        <v>20</v>
      </c>
      <c r="H36" s="54"/>
      <c r="I36" s="12"/>
      <c r="J36" s="12"/>
      <c r="K36" s="5"/>
      <c r="L36" s="5"/>
      <c r="M36" s="1"/>
      <c r="N36" s="9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O36" s="1"/>
      <c r="AP36" s="1"/>
      <c r="AQ36" s="1"/>
      <c r="AR36" s="1"/>
      <c r="AS36" s="1"/>
      <c r="AT36" s="1"/>
      <c r="AU36" s="1"/>
    </row>
    <row r="37" spans="1:47" ht="14.25" customHeight="1" x14ac:dyDescent="0.25">
      <c r="A37" s="54"/>
      <c r="B37" s="20" t="s">
        <v>49</v>
      </c>
      <c r="C37" s="54"/>
      <c r="D37" s="21"/>
      <c r="E37" s="21"/>
      <c r="F37" s="22"/>
      <c r="G37" s="54"/>
      <c r="H37" s="54"/>
      <c r="I37" s="5"/>
      <c r="J37" s="5"/>
      <c r="K37" s="5"/>
      <c r="L37" s="5"/>
      <c r="M37" s="1"/>
      <c r="N37" s="2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3" t="s">
        <v>1</v>
      </c>
      <c r="AO37" s="1"/>
      <c r="AP37" s="1"/>
      <c r="AQ37" s="1"/>
      <c r="AR37" s="1"/>
      <c r="AS37" s="1"/>
      <c r="AT37" s="1"/>
      <c r="AU37" s="1"/>
    </row>
    <row r="38" spans="1:47" ht="13.8" x14ac:dyDescent="0.25">
      <c r="A38" s="50" t="s">
        <v>50</v>
      </c>
      <c r="B38" s="54"/>
      <c r="C38" s="54"/>
      <c r="D38" s="11"/>
      <c r="E38" s="11"/>
      <c r="F38" s="12"/>
      <c r="G38" s="54"/>
      <c r="H38" s="54"/>
      <c r="I38" s="5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1</v>
      </c>
      <c r="AO38" s="1"/>
      <c r="AP38" s="1"/>
      <c r="AQ38" s="1"/>
      <c r="AR38" s="1"/>
      <c r="AS38" s="1"/>
      <c r="AT38" s="1"/>
      <c r="AU38" s="1"/>
    </row>
    <row r="39" spans="1:47" ht="13.8" x14ac:dyDescent="0.25">
      <c r="A39" s="54"/>
      <c r="B39" s="69" t="s">
        <v>45</v>
      </c>
      <c r="C39" s="70" t="s">
        <v>22</v>
      </c>
      <c r="D39" s="11">
        <v>1</v>
      </c>
      <c r="E39" s="11">
        <v>80</v>
      </c>
      <c r="F39" s="12">
        <f>+D39*E39</f>
        <v>80</v>
      </c>
      <c r="G39" s="68" t="s">
        <v>20</v>
      </c>
      <c r="H39" s="54"/>
      <c r="I39" s="5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 t="s">
        <v>1</v>
      </c>
      <c r="AO39" s="1"/>
      <c r="AP39" s="1"/>
      <c r="AQ39" s="1"/>
      <c r="AR39" s="1"/>
      <c r="AS39" s="1"/>
      <c r="AT39" s="1"/>
      <c r="AU39" s="1"/>
    </row>
    <row r="40" spans="1:47" ht="13.8" x14ac:dyDescent="0.25">
      <c r="A40" s="54"/>
      <c r="B40" s="69" t="s">
        <v>35</v>
      </c>
      <c r="C40" s="70" t="s">
        <v>22</v>
      </c>
      <c r="D40" s="11">
        <v>0</v>
      </c>
      <c r="E40" s="11">
        <v>125</v>
      </c>
      <c r="F40" s="12">
        <f>+D40*E40</f>
        <v>0</v>
      </c>
      <c r="G40" s="68" t="s">
        <v>20</v>
      </c>
      <c r="H40" s="54"/>
      <c r="I40" s="5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1</v>
      </c>
      <c r="AO40" s="1"/>
      <c r="AP40" s="1"/>
      <c r="AQ40" s="1"/>
      <c r="AR40" s="1"/>
      <c r="AS40" s="1"/>
      <c r="AT40" s="1"/>
      <c r="AU40" s="1"/>
    </row>
    <row r="41" spans="1:47" ht="13.8" x14ac:dyDescent="0.25">
      <c r="A41" s="54"/>
      <c r="B41" s="69" t="s">
        <v>51</v>
      </c>
      <c r="C41" s="70" t="s">
        <v>22</v>
      </c>
      <c r="D41" s="11">
        <v>1</v>
      </c>
      <c r="E41" s="11">
        <v>0</v>
      </c>
      <c r="F41" s="12">
        <f>+D41*E41</f>
        <v>0</v>
      </c>
      <c r="G41" s="68" t="s">
        <v>20</v>
      </c>
      <c r="H41" s="54"/>
      <c r="I41" s="5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3.8" x14ac:dyDescent="0.25">
      <c r="A42" s="54"/>
      <c r="B42" s="69" t="s">
        <v>52</v>
      </c>
      <c r="C42" s="70" t="s">
        <v>47</v>
      </c>
      <c r="D42" s="11">
        <f>+F36</f>
        <v>591.76293749999991</v>
      </c>
      <c r="E42" s="23">
        <v>7.4999999999999997E-2</v>
      </c>
      <c r="F42" s="12">
        <f>+D42*E42</f>
        <v>44.382220312499989</v>
      </c>
      <c r="G42" s="68" t="s">
        <v>20</v>
      </c>
      <c r="H42" s="54"/>
      <c r="I42" s="5"/>
      <c r="J42" s="5"/>
      <c r="K42" s="5"/>
      <c r="L42" s="5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 t="s">
        <v>1</v>
      </c>
      <c r="AO42" s="1"/>
      <c r="AP42" s="1"/>
      <c r="AQ42" s="1"/>
      <c r="AR42" s="1"/>
      <c r="AS42" s="1"/>
      <c r="AT42" s="1"/>
      <c r="AU42" s="1"/>
    </row>
    <row r="43" spans="1:47" ht="8.25" customHeight="1" x14ac:dyDescent="0.25">
      <c r="A43" s="54"/>
      <c r="B43" s="54"/>
      <c r="C43" s="46"/>
      <c r="D43" s="24"/>
      <c r="E43" s="24"/>
      <c r="F43" s="12"/>
      <c r="G43" s="75"/>
      <c r="H43" s="54"/>
      <c r="I43" s="5"/>
      <c r="J43" s="5"/>
      <c r="K43" s="5"/>
      <c r="L43" s="5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 t="s">
        <v>1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50" t="s">
        <v>53</v>
      </c>
      <c r="B44" s="54"/>
      <c r="C44" s="46"/>
      <c r="D44" s="24"/>
      <c r="E44" s="24"/>
      <c r="F44" s="12">
        <f>SUM(F39:F42)</f>
        <v>124.38222031249998</v>
      </c>
      <c r="G44" s="68" t="s">
        <v>20</v>
      </c>
      <c r="H44" s="54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3.8" x14ac:dyDescent="0.25">
      <c r="A45" s="54"/>
      <c r="B45" s="20" t="s">
        <v>64</v>
      </c>
      <c r="C45" s="54"/>
      <c r="D45" s="24"/>
      <c r="E45" s="24"/>
      <c r="F45" s="12"/>
      <c r="G45" s="54"/>
      <c r="H45" s="54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76" t="s">
        <v>54</v>
      </c>
      <c r="B46" s="77"/>
      <c r="C46" s="77"/>
      <c r="D46" s="25"/>
      <c r="E46" s="25"/>
      <c r="F46" s="26">
        <f>F36+F44</f>
        <v>716.14515781249986</v>
      </c>
      <c r="G46" s="71" t="s">
        <v>20</v>
      </c>
      <c r="H46" s="78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47"/>
      <c r="B47" s="20" t="s">
        <v>55</v>
      </c>
      <c r="C47" s="79"/>
      <c r="D47" s="47"/>
      <c r="E47" s="46"/>
      <c r="F47" s="74"/>
      <c r="G47" s="80"/>
      <c r="H47" s="47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 t="s">
        <v>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47"/>
      <c r="B48" s="47"/>
      <c r="C48" s="47"/>
      <c r="D48" s="46"/>
      <c r="E48" s="46"/>
      <c r="F48" s="46"/>
      <c r="G48" s="47"/>
      <c r="H48" s="54"/>
      <c r="I48" s="5"/>
      <c r="J48" s="5"/>
      <c r="K48" s="5"/>
      <c r="L48" s="5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 t="s">
        <v>1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3.8" x14ac:dyDescent="0.25">
      <c r="A49" s="29"/>
      <c r="B49" s="52" t="s">
        <v>70</v>
      </c>
      <c r="C49" s="54"/>
      <c r="D49" s="54"/>
      <c r="E49" s="54"/>
      <c r="F49" s="54"/>
      <c r="G49" s="30"/>
      <c r="H49" s="5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9"/>
      <c r="B50" s="52" t="s">
        <v>65</v>
      </c>
      <c r="C50" s="29"/>
      <c r="D50" s="31"/>
      <c r="E50" s="31"/>
      <c r="F50" s="31"/>
      <c r="G50" s="29"/>
      <c r="H50" s="5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29"/>
      <c r="B51" s="32"/>
      <c r="C51" s="33" t="s">
        <v>68</v>
      </c>
      <c r="D51" s="34"/>
      <c r="E51" s="35"/>
      <c r="F51" s="34"/>
      <c r="G51" s="36"/>
      <c r="H51" s="5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29"/>
      <c r="B52" s="37" t="s">
        <v>66</v>
      </c>
      <c r="C52" s="38">
        <v>300</v>
      </c>
      <c r="D52" s="39">
        <v>350</v>
      </c>
      <c r="E52" s="39">
        <v>400</v>
      </c>
      <c r="F52" s="39">
        <v>450</v>
      </c>
      <c r="G52" s="40">
        <v>500</v>
      </c>
      <c r="H52" s="54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9"/>
      <c r="B53" s="41">
        <v>1</v>
      </c>
      <c r="C53" s="86">
        <f>+(C$52*$B53)-($F$36-$F$26-$F$27-$F$29)-($B53*($E$26+$E$27+$E$29))</f>
        <v>-256.13793749999991</v>
      </c>
      <c r="D53" s="87">
        <f t="shared" ref="D53:G57" si="2">+(D$52*$B53)-($F$36-$F$26-$F$27-$F$29)-($B53*($E$26+$E$27+$E$29))</f>
        <v>-206.13793749999991</v>
      </c>
      <c r="E53" s="87">
        <f t="shared" si="2"/>
        <v>-156.13793749999991</v>
      </c>
      <c r="F53" s="87">
        <f t="shared" si="2"/>
        <v>-106.13793749999991</v>
      </c>
      <c r="G53" s="88">
        <f t="shared" si="2"/>
        <v>-56.137937499999907</v>
      </c>
      <c r="H53" s="54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9"/>
      <c r="B54" s="42">
        <v>1.5</v>
      </c>
      <c r="C54" s="89">
        <f>+(C$52*$B54)-($F$36-$F$26-$F$27-$F$29)-($B54*($E$26+$E$27+$E$29))</f>
        <v>-129.88793749999991</v>
      </c>
      <c r="D54" s="90">
        <f t="shared" si="2"/>
        <v>-54.887937499999907</v>
      </c>
      <c r="E54" s="90">
        <f t="shared" si="2"/>
        <v>20.112062500000093</v>
      </c>
      <c r="F54" s="90">
        <f t="shared" si="2"/>
        <v>95.112062500000093</v>
      </c>
      <c r="G54" s="91">
        <f t="shared" si="2"/>
        <v>170.11206250000009</v>
      </c>
      <c r="H54" s="54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9"/>
      <c r="B55" s="42">
        <v>1.75</v>
      </c>
      <c r="C55" s="90">
        <f>+(C$52*$B55)-($F$36-$F$26-$F$27-$F$29)-($B55*($E$26+$E$27+$E$29))</f>
        <v>-66.762937499999907</v>
      </c>
      <c r="D55" s="90">
        <f t="shared" si="2"/>
        <v>20.737062500000093</v>
      </c>
      <c r="E55" s="90">
        <f t="shared" si="2"/>
        <v>108.23706250000009</v>
      </c>
      <c r="F55" s="90">
        <f t="shared" si="2"/>
        <v>195.73706250000009</v>
      </c>
      <c r="G55" s="90">
        <f t="shared" si="2"/>
        <v>283.23706250000009</v>
      </c>
      <c r="H55" s="8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29"/>
      <c r="B56" s="42">
        <v>2</v>
      </c>
      <c r="C56" s="89">
        <f>+(C$52*$B56)-($F$36-$F$26-$F$27-$F$29)-($B56*($E$26+$E$27+$E$29))</f>
        <v>-3.6379374999999072</v>
      </c>
      <c r="D56" s="90">
        <f t="shared" si="2"/>
        <v>96.362062500000093</v>
      </c>
      <c r="E56" s="90">
        <f t="shared" si="2"/>
        <v>196.36206250000009</v>
      </c>
      <c r="F56" s="90">
        <f t="shared" si="2"/>
        <v>296.36206250000009</v>
      </c>
      <c r="G56" s="91">
        <f t="shared" si="2"/>
        <v>396.36206250000009</v>
      </c>
      <c r="H56" s="54"/>
      <c r="I56" s="48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29"/>
      <c r="B57" s="43">
        <v>2.25</v>
      </c>
      <c r="C57" s="92">
        <f>+(C$52*$B57)-($F$36-$F$26-$F$27-$F$29)-($B57*($E$26+$E$27+$E$29))</f>
        <v>59.487062500000093</v>
      </c>
      <c r="D57" s="93">
        <f t="shared" si="2"/>
        <v>171.98706250000009</v>
      </c>
      <c r="E57" s="93">
        <f t="shared" si="2"/>
        <v>284.48706250000009</v>
      </c>
      <c r="F57" s="93">
        <f t="shared" si="2"/>
        <v>396.98706250000009</v>
      </c>
      <c r="G57" s="94">
        <f t="shared" si="2"/>
        <v>509.48706250000009</v>
      </c>
      <c r="H57" s="54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5">
      <c r="A58" s="44" t="s">
        <v>69</v>
      </c>
      <c r="B58" s="45"/>
      <c r="C58" s="45"/>
      <c r="D58" s="20"/>
      <c r="E58" s="46"/>
      <c r="F58" s="46"/>
      <c r="G58" s="47"/>
      <c r="H58" s="54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47"/>
      <c r="B59" s="47"/>
      <c r="C59" s="47"/>
      <c r="D59" s="46"/>
      <c r="E59" s="46"/>
      <c r="F59" s="46"/>
      <c r="G59" s="47"/>
      <c r="H59" s="5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47"/>
      <c r="B60" s="47"/>
      <c r="C60" s="47"/>
      <c r="D60" s="46"/>
      <c r="E60" s="46"/>
      <c r="F60" s="46"/>
      <c r="G60" s="47"/>
      <c r="H60" s="54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1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5">
      <c r="A61" s="82" t="s">
        <v>56</v>
      </c>
      <c r="B61" s="45"/>
      <c r="C61" s="45"/>
      <c r="D61" s="45"/>
      <c r="E61" s="47"/>
      <c r="F61" s="47"/>
      <c r="G61" s="47"/>
      <c r="H61" s="47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82" t="s">
        <v>57</v>
      </c>
      <c r="B62" s="45"/>
      <c r="C62" s="45"/>
      <c r="D62" s="45"/>
      <c r="E62" s="47"/>
      <c r="F62" s="47"/>
      <c r="G62" s="47"/>
      <c r="H62" s="47"/>
      <c r="AR62" s="1"/>
      <c r="AS62" s="1"/>
      <c r="AT62" s="1"/>
      <c r="AU62" s="1"/>
    </row>
    <row r="63" spans="1:47" x14ac:dyDescent="0.25">
      <c r="A63" s="82" t="s">
        <v>58</v>
      </c>
      <c r="B63" s="45"/>
      <c r="C63" s="45"/>
      <c r="D63" s="45"/>
      <c r="E63" s="47"/>
      <c r="F63" s="47"/>
      <c r="G63" s="47"/>
      <c r="H63" s="47"/>
    </row>
    <row r="64" spans="1:47" x14ac:dyDescent="0.25">
      <c r="A64" s="83"/>
      <c r="B64" s="45"/>
      <c r="C64" s="45"/>
      <c r="D64" s="45"/>
      <c r="E64" s="47"/>
      <c r="F64" s="47"/>
      <c r="G64" s="47"/>
      <c r="H64" s="47"/>
    </row>
    <row r="65" spans="1:47" x14ac:dyDescent="0.25">
      <c r="A65" s="28"/>
      <c r="B65" s="27"/>
      <c r="C65" s="27"/>
      <c r="D65" s="27"/>
    </row>
    <row r="66" spans="1:47" x14ac:dyDescent="0.25">
      <c r="A66" s="28"/>
      <c r="B66" s="27"/>
      <c r="C66" s="27"/>
      <c r="D66" s="27"/>
    </row>
    <row r="67" spans="1:47" x14ac:dyDescent="0.25">
      <c r="A67" s="28"/>
      <c r="B67" s="27"/>
      <c r="C67" s="27"/>
      <c r="D67" s="27"/>
    </row>
    <row r="76" spans="1:47" x14ac:dyDescent="0.25">
      <c r="AR76" s="1"/>
      <c r="AS76" s="1"/>
      <c r="AT76" s="1"/>
      <c r="AU76" s="1"/>
    </row>
    <row r="77" spans="1:47" x14ac:dyDescent="0.25">
      <c r="AR77" s="1"/>
      <c r="AS77" s="1"/>
      <c r="AT77" s="1"/>
      <c r="AU77" s="1"/>
    </row>
    <row r="78" spans="1:47" x14ac:dyDescent="0.25">
      <c r="AR78" s="1"/>
      <c r="AS78" s="1"/>
      <c r="AT78" s="1"/>
      <c r="AU78" s="1"/>
    </row>
    <row r="79" spans="1:4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37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3.2" x14ac:dyDescent="0.25"/>
  <sheetData>
    <row r="2" spans="1:9" x14ac:dyDescent="0.25">
      <c r="A2" t="s">
        <v>59</v>
      </c>
    </row>
    <row r="4" spans="1:9" x14ac:dyDescent="0.25">
      <c r="A4" t="s">
        <v>60</v>
      </c>
    </row>
    <row r="5" spans="1:9" x14ac:dyDescent="0.25">
      <c r="B5" t="s">
        <v>61</v>
      </c>
      <c r="F5">
        <v>7.69</v>
      </c>
      <c r="G5" t="s">
        <v>63</v>
      </c>
      <c r="I5">
        <f>7*F5</f>
        <v>53.830000000000005</v>
      </c>
    </row>
    <row r="6" spans="1:9" x14ac:dyDescent="0.25">
      <c r="B6" t="s">
        <v>62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Peanut2016</vt:lpstr>
      <vt:lpstr>Sheet1</vt:lpstr>
      <vt:lpstr>Peanut2016!Print_Area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2010-03-12T14:30:55Z</dcterms:created>
  <dcterms:modified xsi:type="dcterms:W3CDTF">2016-02-22T20:54:16Z</dcterms:modified>
</cp:coreProperties>
</file>