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PeanutIRR2016" sheetId="1" r:id="rId1"/>
    <sheet name="Sheet1" sheetId="2" r:id="rId2"/>
  </sheets>
  <definedNames>
    <definedName name="_xlnm.Print_Area" localSheetId="0">PeanutIRR2016!$A$1:$G$65</definedName>
  </definedNames>
  <calcPr calcId="145621"/>
</workbook>
</file>

<file path=xl/calcChain.xml><?xml version="1.0" encoding="utf-8"?>
<calcChain xmlns="http://schemas.openxmlformats.org/spreadsheetml/2006/main">
  <c r="F30" i="1" l="1"/>
  <c r="F16" i="1" l="1"/>
  <c r="F11" i="1" l="1"/>
  <c r="F12" i="1"/>
  <c r="F14" i="1"/>
  <c r="F15" i="1"/>
  <c r="F17" i="1"/>
  <c r="F18" i="1"/>
  <c r="F20" i="1"/>
  <c r="F21" i="1"/>
  <c r="F22" i="1"/>
  <c r="F23" i="1"/>
  <c r="F24" i="1"/>
  <c r="F25" i="1"/>
  <c r="D26" i="1"/>
  <c r="F26" i="1"/>
  <c r="D27" i="1"/>
  <c r="F27" i="1"/>
  <c r="F28" i="1"/>
  <c r="D29" i="1"/>
  <c r="F29" i="1" s="1"/>
  <c r="F31" i="1"/>
  <c r="F32" i="1"/>
  <c r="F33" i="1"/>
  <c r="I5" i="2"/>
  <c r="F4" i="1"/>
  <c r="F39" i="1"/>
  <c r="F40" i="1"/>
  <c r="F41" i="1"/>
  <c r="F34" i="1" l="1"/>
  <c r="F36" i="1" s="1"/>
  <c r="G57" i="1" s="1"/>
  <c r="D34" i="1"/>
  <c r="C56" i="1" l="1"/>
  <c r="F55" i="1"/>
  <c r="G55" i="1"/>
  <c r="E54" i="1"/>
  <c r="F56" i="1"/>
  <c r="E53" i="1"/>
  <c r="D42" i="1"/>
  <c r="F42" i="1" s="1"/>
  <c r="F44" i="1" s="1"/>
  <c r="F46" i="1" s="1"/>
  <c r="G53" i="1"/>
  <c r="C53" i="1"/>
  <c r="F53" i="1"/>
  <c r="F54" i="1"/>
  <c r="F57" i="1"/>
  <c r="E55" i="1"/>
  <c r="G56" i="1"/>
  <c r="D55" i="1"/>
  <c r="D57" i="1"/>
  <c r="E56" i="1"/>
  <c r="C55" i="1"/>
  <c r="C54" i="1"/>
  <c r="D54" i="1"/>
  <c r="G54" i="1"/>
  <c r="C57" i="1"/>
  <c r="D53" i="1"/>
  <c r="D56" i="1"/>
  <c r="E57" i="1"/>
</calcChain>
</file>

<file path=xl/sharedStrings.xml><?xml version="1.0" encoding="utf-8"?>
<sst xmlns="http://schemas.openxmlformats.org/spreadsheetml/2006/main" count="157" uniqueCount="76">
  <si>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</si>
  <si>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</si>
  <si>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</si>
  <si>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</si>
  <si>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</si>
  <si>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</si>
  <si>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</si>
  <si>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</si>
  <si>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</si>
  <si>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</si>
  <si>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</si>
  <si>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</si>
  <si>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</si>
  <si>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</si>
  <si>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</si>
  <si>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</si>
  <si>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</si>
  <si>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</si>
  <si>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</si>
  <si>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</si>
  <si>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</si>
  <si>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</si>
  <si>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</si>
  <si>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</si>
  <si>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</si>
  <si>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</si>
  <si>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</si>
  <si>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</si>
  <si>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</si>
  <si>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</si>
  <si>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</si>
  <si>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</si>
  <si>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</si>
  <si>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</si>
  <si>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</si>
  <si>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</si>
  <si>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</si>
  <si>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</si>
  <si>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</si>
  <si>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</si>
  <si>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</si>
  <si>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</si>
  <si>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</si>
  <si>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</si>
  <si>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</si>
  <si>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</si>
  <si>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</si>
  <si>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</si>
  <si>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(Approximate Range per Acre : $425 to $775)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</si>
  <si>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</si>
  <si>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</si>
  <si>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</si>
  <si>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</si>
  <si>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</si>
  <si>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$555 to $1050)</t>
  </si>
  <si>
    <t xml:space="preserve">*  PRODUCTION COSTS ARE CONSTANT FOR THIS TABLE 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</si>
  <si>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</si>
  <si>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</si>
  <si>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</si>
  <si>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</si>
  <si>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</si>
  <si>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</si>
  <si>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</si>
  <si>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</si>
  <si>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(Approximate Range per Acre : $85 to $270)</t>
  </si>
  <si>
    <t>PEANUT - IRRIGATED Enterprise Planning Budget Summary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</si>
  <si>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</si>
  <si>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</si>
  <si>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</si>
  <si>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</si>
  <si>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>1  Production costs held constant except fordrying &amp; cleaning, hauling, and checkoff.</t>
  </si>
  <si>
    <t xml:space="preserve">                                      NET RETURNS PER ACRE ABOVE SPECIFIED VARIABLE EXPENSES</t>
  </si>
  <si>
    <t>Gypsum</t>
  </si>
  <si>
    <t>Poultry Litter</t>
  </si>
  <si>
    <t>Cover Crop Establishment</t>
  </si>
  <si>
    <t>ALABAMA,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</si>
</sst>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9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164" fontId="22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4" fillId="0" borderId="0" xfId="0" quotePrefix="1" applyNumberFormat="1" applyFont="1" applyAlignment="1" applyProtection="1">
      <alignment horizontal="right"/>
    </xf>
    <xf numFmtId="3" fontId="24" fillId="0" borderId="0" xfId="0" applyNumberFormat="1" applyFont="1" applyProtection="1"/>
    <xf numFmtId="0" fontId="22" fillId="0" borderId="0" xfId="0" applyFont="1" applyAlignment="1" applyProtection="1">
      <alignment horizontal="left"/>
      <protection locked="0"/>
    </xf>
    <xf numFmtId="2" fontId="23" fillId="0" borderId="0" xfId="0" applyNumberFormat="1" applyFont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38"/>
    <cellStyle name="Note 2 2" xfId="45"/>
    <cellStyle name="Note 3" xfId="44"/>
    <cellStyle name="Note 4" xfId="43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workbookViewId="0">
      <selection activeCell="J12" sqref="J12"/>
    </sheetView>
  </sheetViews>
  <sheetFormatPr defaultRowHeight="13.2" x14ac:dyDescent="0.25"/>
  <cols>
    <col min="1" max="1" width="10" customWidth="1"/>
    <col min="2" max="2" width="28.6640625" customWidth="1"/>
    <col min="3" max="3" width="8.88671875" customWidth="1"/>
    <col min="4" max="6" width="11.6640625" customWidth="1"/>
    <col min="7" max="7" width="12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47" t="s">
        <v>65</v>
      </c>
      <c r="B1" s="41"/>
      <c r="C1" s="40"/>
      <c r="D1" s="40"/>
      <c r="E1" s="40"/>
      <c r="F1" s="40"/>
      <c r="G1" s="40"/>
      <c r="H1" s="48"/>
      <c r="I1" s="48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94" t="s">
        <v>1</v>
      </c>
      <c r="B2" s="50"/>
      <c r="C2" s="46" t="s">
        <v>68</v>
      </c>
      <c r="D2" s="40"/>
      <c r="E2" s="40"/>
      <c r="F2" s="40"/>
      <c r="G2" s="40"/>
      <c r="H2" s="48"/>
      <c r="I2" s="48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49" t="s">
        <v>2</v>
      </c>
      <c r="B3" s="51"/>
      <c r="C3" s="51"/>
      <c r="D3" s="51"/>
      <c r="E3" s="52" t="s">
        <v>3</v>
      </c>
      <c r="F3" s="95">
        <v>2.5</v>
      </c>
      <c r="G3" s="52" t="s">
        <v>4</v>
      </c>
      <c r="H3" s="51"/>
      <c r="I3" s="51"/>
      <c r="J3" s="4"/>
      <c r="K3" s="4"/>
      <c r="L3" s="4"/>
      <c r="M3" s="1"/>
      <c r="N3" s="2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3" t="s">
        <v>75</v>
      </c>
      <c r="B4" s="54"/>
      <c r="C4" s="51"/>
      <c r="D4" s="51"/>
      <c r="E4" s="51"/>
      <c r="F4" s="93">
        <f>+F3*2000</f>
        <v>5000</v>
      </c>
      <c r="G4" s="40" t="s">
        <v>5</v>
      </c>
      <c r="H4" s="51"/>
      <c r="I4" s="51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53"/>
      <c r="B5" s="52" t="s">
        <v>6</v>
      </c>
      <c r="C5" s="51"/>
      <c r="D5" s="51"/>
      <c r="E5" s="51"/>
      <c r="F5" s="41"/>
      <c r="G5" s="51"/>
      <c r="H5" s="51"/>
      <c r="I5" s="51"/>
      <c r="J5" s="4"/>
      <c r="K5" s="4"/>
      <c r="L5" s="4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41"/>
      <c r="B6" s="52" t="s">
        <v>7</v>
      </c>
      <c r="C6" s="51"/>
      <c r="D6" s="51"/>
      <c r="E6" s="41"/>
      <c r="F6" s="51"/>
      <c r="G6" s="51"/>
      <c r="H6" s="51"/>
      <c r="I6" s="51"/>
      <c r="J6" s="4"/>
      <c r="K6" s="4"/>
      <c r="L6" s="4"/>
      <c r="M6" s="1"/>
      <c r="N6" s="1"/>
      <c r="S6" s="1"/>
      <c r="T6" s="1"/>
      <c r="U6" s="1"/>
      <c r="V6" s="1"/>
      <c r="W6" s="1"/>
      <c r="X6" s="1"/>
      <c r="Y6" s="1"/>
      <c r="Z6" s="6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1"/>
      <c r="B7" s="51"/>
      <c r="C7" s="52"/>
      <c r="D7" s="52"/>
      <c r="E7" s="55" t="s">
        <v>8</v>
      </c>
      <c r="F7" s="55" t="s">
        <v>9</v>
      </c>
      <c r="G7" s="56" t="s">
        <v>10</v>
      </c>
      <c r="H7" s="51"/>
      <c r="I7" s="51"/>
      <c r="J7" s="4"/>
      <c r="K7" s="4"/>
      <c r="L7" s="4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57" t="s">
        <v>0</v>
      </c>
      <c r="B8" s="52"/>
      <c r="C8" s="58" t="s">
        <v>11</v>
      </c>
      <c r="D8" s="59" t="s">
        <v>12</v>
      </c>
      <c r="E8" s="59" t="s">
        <v>13</v>
      </c>
      <c r="F8" s="59" t="s">
        <v>14</v>
      </c>
      <c r="G8" s="60" t="s">
        <v>15</v>
      </c>
      <c r="H8" s="51"/>
      <c r="I8" s="61"/>
      <c r="J8" s="7"/>
      <c r="K8" s="7"/>
      <c r="L8" s="7"/>
      <c r="M8" s="1"/>
      <c r="N8" s="8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2"/>
      <c r="B9" s="63"/>
      <c r="C9" s="64"/>
      <c r="D9" s="9"/>
      <c r="E9" s="9"/>
      <c r="F9" s="65"/>
      <c r="G9" s="66"/>
      <c r="H9" s="51"/>
      <c r="I9" s="61"/>
      <c r="J9" s="7"/>
      <c r="K9" s="7"/>
      <c r="L9" s="7"/>
      <c r="M9" s="1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/>
      <c r="AO9" s="1"/>
      <c r="AP9" s="1"/>
      <c r="AQ9" s="1"/>
      <c r="AR9" s="1"/>
      <c r="AS9" s="1"/>
      <c r="AT9" s="1"/>
      <c r="AU9" s="1"/>
    </row>
    <row r="10" spans="1:47" ht="13.8" x14ac:dyDescent="0.25">
      <c r="A10" s="47" t="s">
        <v>16</v>
      </c>
      <c r="B10" s="51"/>
      <c r="C10" s="51"/>
      <c r="D10" s="51"/>
      <c r="E10" s="51"/>
      <c r="F10" s="51"/>
      <c r="G10" s="51"/>
      <c r="H10" s="51"/>
      <c r="I10" s="51"/>
      <c r="J10" s="4"/>
      <c r="K10" s="4"/>
      <c r="L10" s="4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1"/>
      <c r="B11" s="67" t="s">
        <v>17</v>
      </c>
      <c r="C11" s="68" t="s">
        <v>18</v>
      </c>
      <c r="D11" s="10">
        <v>125</v>
      </c>
      <c r="E11" s="10">
        <v>0.7</v>
      </c>
      <c r="F11" s="11">
        <f>+D11*E11</f>
        <v>87.5</v>
      </c>
      <c r="G11" s="66" t="s">
        <v>19</v>
      </c>
      <c r="H11" s="51"/>
      <c r="I11" s="51"/>
      <c r="J11" s="4"/>
      <c r="K11" s="4"/>
      <c r="L11" s="4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51"/>
      <c r="B12" s="67" t="s">
        <v>20</v>
      </c>
      <c r="C12" s="68" t="s">
        <v>21</v>
      </c>
      <c r="D12" s="10">
        <v>1</v>
      </c>
      <c r="E12" s="10">
        <v>0</v>
      </c>
      <c r="F12" s="11">
        <f>+D12*E12</f>
        <v>0</v>
      </c>
      <c r="G12" s="66"/>
      <c r="H12" s="51"/>
      <c r="I12" s="51"/>
      <c r="J12" s="4"/>
      <c r="K12" s="4"/>
      <c r="L12" s="4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1"/>
      <c r="B13" s="67" t="s">
        <v>22</v>
      </c>
      <c r="C13" s="41"/>
      <c r="D13" s="10"/>
      <c r="E13" s="10"/>
      <c r="F13" s="11"/>
      <c r="G13" s="69" t="s">
        <v>19</v>
      </c>
      <c r="H13" s="51"/>
      <c r="I13" s="51"/>
      <c r="J13" s="4"/>
      <c r="K13" s="4"/>
      <c r="L13" s="4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1"/>
      <c r="B14" s="67" t="s">
        <v>23</v>
      </c>
      <c r="C14" s="68" t="s">
        <v>24</v>
      </c>
      <c r="D14" s="12">
        <v>40</v>
      </c>
      <c r="E14" s="10">
        <v>0.45</v>
      </c>
      <c r="F14" s="11">
        <f t="shared" ref="F14:F33" si="0">+D14*E14</f>
        <v>18</v>
      </c>
      <c r="G14" s="66" t="s">
        <v>19</v>
      </c>
      <c r="H14" s="51"/>
      <c r="I14" s="51"/>
      <c r="J14" s="4"/>
      <c r="K14" s="4"/>
      <c r="L14" s="4"/>
      <c r="M14" s="1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0</v>
      </c>
      <c r="AO14" s="1"/>
      <c r="AP14" s="1"/>
      <c r="AQ14" s="1"/>
      <c r="AR14" s="1"/>
      <c r="AS14" s="1"/>
      <c r="AT14" s="1"/>
      <c r="AU14" s="1"/>
    </row>
    <row r="15" spans="1:47" ht="13.8" x14ac:dyDescent="0.25">
      <c r="A15" s="51"/>
      <c r="B15" s="67" t="s">
        <v>25</v>
      </c>
      <c r="C15" s="68" t="s">
        <v>24</v>
      </c>
      <c r="D15" s="12">
        <v>40</v>
      </c>
      <c r="E15" s="10">
        <v>0.4</v>
      </c>
      <c r="F15" s="11">
        <f t="shared" si="0"/>
        <v>16</v>
      </c>
      <c r="G15" s="66" t="s">
        <v>19</v>
      </c>
      <c r="H15" s="51"/>
      <c r="I15" s="51"/>
      <c r="J15" s="4"/>
      <c r="K15" s="4"/>
      <c r="L15" s="4"/>
      <c r="M15" s="1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1"/>
      <c r="B16" s="67" t="s">
        <v>73</v>
      </c>
      <c r="C16" s="68" t="s">
        <v>28</v>
      </c>
      <c r="D16" s="12">
        <v>0</v>
      </c>
      <c r="E16" s="10">
        <v>0</v>
      </c>
      <c r="F16" s="11">
        <f t="shared" ref="F16" si="1">+D16*E16</f>
        <v>0</v>
      </c>
      <c r="G16" s="66" t="s">
        <v>19</v>
      </c>
      <c r="H16" s="51"/>
      <c r="I16" s="51"/>
      <c r="J16" s="4"/>
      <c r="K16" s="4"/>
      <c r="L16" s="4"/>
      <c r="M16" s="13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1"/>
      <c r="B17" s="67" t="s">
        <v>26</v>
      </c>
      <c r="C17" s="68" t="s">
        <v>21</v>
      </c>
      <c r="D17" s="12">
        <v>1</v>
      </c>
      <c r="E17" s="10">
        <v>10</v>
      </c>
      <c r="F17" s="11">
        <f t="shared" si="0"/>
        <v>10</v>
      </c>
      <c r="G17" s="66" t="s">
        <v>19</v>
      </c>
      <c r="H17" s="51"/>
      <c r="I17" s="51"/>
      <c r="J17" s="4"/>
      <c r="K17" s="4"/>
      <c r="L17" s="4"/>
      <c r="M17" s="13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1"/>
      <c r="B18" s="67" t="s">
        <v>27</v>
      </c>
      <c r="C18" s="68" t="s">
        <v>28</v>
      </c>
      <c r="D18" s="12">
        <v>0.33</v>
      </c>
      <c r="E18" s="10">
        <v>35</v>
      </c>
      <c r="F18" s="11">
        <f t="shared" si="0"/>
        <v>11.55</v>
      </c>
      <c r="G18" s="66" t="s">
        <v>19</v>
      </c>
      <c r="H18" s="51"/>
      <c r="I18" s="51"/>
      <c r="J18" s="4"/>
      <c r="K18" s="4"/>
      <c r="L18" s="4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51"/>
      <c r="B19" s="67" t="s">
        <v>72</v>
      </c>
      <c r="C19" s="68" t="s">
        <v>28</v>
      </c>
      <c r="D19" s="12">
        <v>0.33</v>
      </c>
      <c r="E19" s="10">
        <v>75</v>
      </c>
      <c r="F19" s="11">
        <v>23.76</v>
      </c>
      <c r="G19" s="66" t="s">
        <v>19</v>
      </c>
      <c r="H19" s="51"/>
      <c r="I19" s="51"/>
      <c r="J19" s="4"/>
      <c r="K19" s="4"/>
      <c r="L19" s="4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1"/>
      <c r="B20" s="67" t="s">
        <v>29</v>
      </c>
      <c r="C20" s="68" t="s">
        <v>21</v>
      </c>
      <c r="D20" s="12">
        <v>1</v>
      </c>
      <c r="E20" s="10">
        <v>85</v>
      </c>
      <c r="F20" s="11">
        <f t="shared" si="0"/>
        <v>85</v>
      </c>
      <c r="G20" s="66" t="s">
        <v>19</v>
      </c>
      <c r="H20" s="51"/>
      <c r="I20" s="51"/>
      <c r="J20" s="4"/>
      <c r="K20" s="4"/>
      <c r="L20" s="4"/>
      <c r="M20" s="1"/>
      <c r="N20" s="1"/>
      <c r="O20" s="5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51"/>
      <c r="B21" s="67" t="s">
        <v>30</v>
      </c>
      <c r="C21" s="68" t="s">
        <v>21</v>
      </c>
      <c r="D21" s="12">
        <v>1</v>
      </c>
      <c r="E21" s="10">
        <v>25</v>
      </c>
      <c r="F21" s="11">
        <f t="shared" si="0"/>
        <v>25</v>
      </c>
      <c r="G21" s="66" t="s">
        <v>19</v>
      </c>
      <c r="H21" s="51"/>
      <c r="I21" s="51"/>
      <c r="J21" s="4"/>
      <c r="K21" s="4"/>
      <c r="L21" s="4"/>
      <c r="M21" s="1"/>
      <c r="N21" s="2"/>
      <c r="O21" s="1"/>
      <c r="R21" s="1"/>
      <c r="S21" s="1"/>
      <c r="T21" s="1"/>
      <c r="U21" s="1"/>
      <c r="V21" s="1"/>
      <c r="W21" s="1"/>
      <c r="X21" s="1"/>
      <c r="Y21" s="1"/>
      <c r="Z21" s="3" t="s">
        <v>0</v>
      </c>
      <c r="AO21" s="1"/>
      <c r="AP21" s="1"/>
      <c r="AQ21" s="1"/>
      <c r="AR21" s="1"/>
      <c r="AS21" s="1"/>
      <c r="AT21" s="1"/>
      <c r="AU21" s="1"/>
    </row>
    <row r="22" spans="1:47" ht="13.8" x14ac:dyDescent="0.25">
      <c r="A22" s="51"/>
      <c r="B22" s="67" t="s">
        <v>31</v>
      </c>
      <c r="C22" s="68" t="s">
        <v>21</v>
      </c>
      <c r="D22" s="12">
        <v>6</v>
      </c>
      <c r="E22" s="10">
        <v>13</v>
      </c>
      <c r="F22" s="11">
        <f t="shared" si="0"/>
        <v>78</v>
      </c>
      <c r="G22" s="66" t="s">
        <v>19</v>
      </c>
      <c r="H22" s="51"/>
      <c r="I22" s="51"/>
      <c r="J22" s="4"/>
      <c r="K22" s="4"/>
      <c r="L22" s="4"/>
      <c r="M22" s="1"/>
      <c r="N22" s="1"/>
      <c r="O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51"/>
      <c r="B23" s="67" t="s">
        <v>32</v>
      </c>
      <c r="C23" s="68" t="s">
        <v>21</v>
      </c>
      <c r="D23" s="12">
        <v>1</v>
      </c>
      <c r="E23" s="10">
        <v>0</v>
      </c>
      <c r="F23" s="11">
        <f t="shared" si="0"/>
        <v>0</v>
      </c>
      <c r="G23" s="66" t="s">
        <v>19</v>
      </c>
      <c r="H23" s="51"/>
      <c r="I23" s="51"/>
      <c r="J23" s="4"/>
      <c r="K23" s="4"/>
      <c r="L23" s="4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1"/>
      <c r="B24" s="70" t="s">
        <v>33</v>
      </c>
      <c r="C24" s="68" t="s">
        <v>21</v>
      </c>
      <c r="D24" s="12">
        <v>0</v>
      </c>
      <c r="E24" s="10">
        <v>6</v>
      </c>
      <c r="F24" s="11">
        <f t="shared" si="0"/>
        <v>0</v>
      </c>
      <c r="G24" s="66" t="s">
        <v>19</v>
      </c>
      <c r="H24" s="51"/>
      <c r="I24" s="51"/>
      <c r="J24" s="4"/>
      <c r="K24" s="4"/>
      <c r="L24" s="4"/>
      <c r="M24" s="1"/>
      <c r="N24" s="1"/>
      <c r="O24" s="1"/>
      <c r="P24" s="14"/>
      <c r="Q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1"/>
      <c r="B25" s="67" t="s">
        <v>34</v>
      </c>
      <c r="C25" s="68" t="s">
        <v>35</v>
      </c>
      <c r="D25" s="12">
        <v>8</v>
      </c>
      <c r="E25" s="10">
        <v>12</v>
      </c>
      <c r="F25" s="11">
        <f t="shared" si="0"/>
        <v>96</v>
      </c>
      <c r="G25" s="66" t="s">
        <v>19</v>
      </c>
      <c r="H25" s="51"/>
      <c r="I25" s="51"/>
      <c r="J25" s="4"/>
      <c r="K25" s="4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1"/>
      <c r="B26" s="67" t="s">
        <v>36</v>
      </c>
      <c r="C26" s="68" t="s">
        <v>28</v>
      </c>
      <c r="D26" s="82">
        <f>+F3</f>
        <v>2.5</v>
      </c>
      <c r="E26" s="10">
        <v>35</v>
      </c>
      <c r="F26" s="11">
        <f t="shared" si="0"/>
        <v>87.5</v>
      </c>
      <c r="G26" s="66" t="s">
        <v>19</v>
      </c>
      <c r="H26" s="41"/>
      <c r="I26" s="51"/>
      <c r="J26" s="4"/>
      <c r="M26" s="1"/>
      <c r="N26" s="2"/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3" t="s">
        <v>0</v>
      </c>
      <c r="AO26" s="1"/>
      <c r="AP26" s="1"/>
      <c r="AQ26" s="1"/>
      <c r="AR26" s="1"/>
      <c r="AS26" s="1"/>
      <c r="AT26" s="1"/>
      <c r="AU26" s="1"/>
    </row>
    <row r="27" spans="1:47" ht="13.8" x14ac:dyDescent="0.25">
      <c r="A27" s="51"/>
      <c r="B27" s="67" t="s">
        <v>37</v>
      </c>
      <c r="C27" s="68" t="s">
        <v>28</v>
      </c>
      <c r="D27" s="82">
        <f>+F3</f>
        <v>2.5</v>
      </c>
      <c r="E27" s="10">
        <v>10</v>
      </c>
      <c r="F27" s="11">
        <f t="shared" si="0"/>
        <v>25</v>
      </c>
      <c r="G27" s="66" t="s">
        <v>19</v>
      </c>
      <c r="H27" s="51"/>
      <c r="I27" s="51"/>
      <c r="J27" s="4"/>
      <c r="K27" s="4"/>
      <c r="M27" s="1"/>
      <c r="N27" s="2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1"/>
      <c r="B28" s="67" t="s">
        <v>38</v>
      </c>
      <c r="C28" s="68" t="s">
        <v>21</v>
      </c>
      <c r="D28" s="12">
        <v>1</v>
      </c>
      <c r="E28" s="10">
        <v>30</v>
      </c>
      <c r="F28" s="11">
        <f t="shared" si="0"/>
        <v>30</v>
      </c>
      <c r="G28" s="66" t="s">
        <v>19</v>
      </c>
      <c r="H28" s="51"/>
      <c r="I28" s="51"/>
      <c r="J28" s="4"/>
      <c r="L28" s="4"/>
      <c r="M28" s="1"/>
      <c r="N28" s="2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1"/>
      <c r="B29" s="67" t="s">
        <v>39</v>
      </c>
      <c r="C29" s="68" t="s">
        <v>40</v>
      </c>
      <c r="D29" s="82">
        <f>+F3</f>
        <v>2.5</v>
      </c>
      <c r="E29" s="10">
        <v>2.5</v>
      </c>
      <c r="F29" s="11">
        <f t="shared" si="0"/>
        <v>6.25</v>
      </c>
      <c r="G29" s="66" t="s">
        <v>19</v>
      </c>
      <c r="H29" s="51"/>
      <c r="I29" s="51"/>
      <c r="J29" s="4"/>
      <c r="M29" s="1"/>
      <c r="N29" s="2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51"/>
      <c r="B30" s="67" t="s">
        <v>74</v>
      </c>
      <c r="C30" s="68" t="s">
        <v>21</v>
      </c>
      <c r="D30" s="12">
        <v>1</v>
      </c>
      <c r="E30" s="10">
        <v>30</v>
      </c>
      <c r="F30" s="11">
        <f t="shared" ref="F30" si="2">+D30*E30</f>
        <v>30</v>
      </c>
      <c r="G30" s="66" t="s">
        <v>19</v>
      </c>
      <c r="H30" s="51"/>
      <c r="I30" s="51"/>
      <c r="J30" s="4"/>
      <c r="M30" s="1"/>
      <c r="N30" s="2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51"/>
      <c r="B31" s="67" t="s">
        <v>41</v>
      </c>
      <c r="C31" s="68" t="s">
        <v>21</v>
      </c>
      <c r="D31" s="12">
        <v>1</v>
      </c>
      <c r="E31" s="10">
        <v>0</v>
      </c>
      <c r="F31" s="11">
        <f t="shared" si="0"/>
        <v>0</v>
      </c>
      <c r="G31" s="66" t="s">
        <v>19</v>
      </c>
      <c r="H31" s="51"/>
      <c r="I31" s="51"/>
      <c r="J31" s="4"/>
      <c r="K31" s="4"/>
      <c r="L31" s="4"/>
      <c r="M31" s="1"/>
      <c r="N31" s="2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51"/>
      <c r="B32" s="67" t="s">
        <v>42</v>
      </c>
      <c r="C32" s="68" t="s">
        <v>43</v>
      </c>
      <c r="D32" s="12">
        <v>3.2</v>
      </c>
      <c r="E32" s="10">
        <v>12.5</v>
      </c>
      <c r="F32" s="11">
        <f t="shared" si="0"/>
        <v>40</v>
      </c>
      <c r="G32" s="66" t="s">
        <v>19</v>
      </c>
      <c r="H32" s="51"/>
      <c r="I32" s="51"/>
      <c r="J32" s="4"/>
      <c r="K32" s="4"/>
      <c r="L32" s="4"/>
      <c r="M32" s="1"/>
      <c r="N32" s="2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41"/>
      <c r="B33" s="67" t="s">
        <v>44</v>
      </c>
      <c r="C33" s="68" t="s">
        <v>21</v>
      </c>
      <c r="D33" s="12">
        <v>1</v>
      </c>
      <c r="E33" s="10">
        <v>60</v>
      </c>
      <c r="F33" s="11">
        <f t="shared" si="0"/>
        <v>60</v>
      </c>
      <c r="G33" s="66" t="s">
        <v>19</v>
      </c>
      <c r="H33" s="51"/>
      <c r="I33" s="23"/>
      <c r="J33" s="4"/>
      <c r="K33" s="4"/>
      <c r="L33" s="4"/>
      <c r="M33" s="1"/>
      <c r="N33" s="2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customHeight="1" x14ac:dyDescent="0.25">
      <c r="A34" s="51"/>
      <c r="B34" s="67" t="s">
        <v>45</v>
      </c>
      <c r="C34" s="68" t="s">
        <v>46</v>
      </c>
      <c r="D34" s="92">
        <f>+SUM(F11:F33)/2</f>
        <v>364.78</v>
      </c>
      <c r="E34" s="16">
        <v>5.5E-2</v>
      </c>
      <c r="F34" s="17">
        <f>+(SUM(F11:F33)*E34)/2</f>
        <v>20.062899999999999</v>
      </c>
      <c r="G34" s="66" t="s">
        <v>19</v>
      </c>
      <c r="H34" s="51"/>
      <c r="I34" s="51"/>
      <c r="J34" s="4"/>
      <c r="K34" s="15"/>
      <c r="L34" s="4"/>
      <c r="M34" s="1"/>
      <c r="N34" s="1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3" t="s">
        <v>0</v>
      </c>
      <c r="AO34" s="1"/>
      <c r="AP34" s="1"/>
      <c r="AQ34" s="1"/>
      <c r="AR34" s="1"/>
      <c r="AS34" s="1"/>
      <c r="AT34" s="1"/>
      <c r="AU34" s="1"/>
    </row>
    <row r="35" spans="1:47" ht="8.25" customHeight="1" x14ac:dyDescent="0.25">
      <c r="A35" s="51"/>
      <c r="B35" s="57"/>
      <c r="C35" s="71"/>
      <c r="D35" s="12"/>
      <c r="E35" s="10"/>
      <c r="F35" s="11"/>
      <c r="G35" s="66"/>
      <c r="H35" s="51"/>
      <c r="I35" s="51"/>
      <c r="J35" s="4"/>
      <c r="K35" s="4"/>
      <c r="L35" s="4"/>
      <c r="M35" s="1"/>
      <c r="N35" s="2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47" t="s">
        <v>47</v>
      </c>
      <c r="B36" s="51"/>
      <c r="C36" s="51"/>
      <c r="D36" s="10"/>
      <c r="E36" s="10"/>
      <c r="F36" s="18">
        <f>SUM(F11:F34)</f>
        <v>749.62289999999996</v>
      </c>
      <c r="G36" s="66" t="s">
        <v>19</v>
      </c>
      <c r="H36" s="51"/>
      <c r="I36" s="23"/>
      <c r="J36" s="11"/>
      <c r="K36" s="4"/>
      <c r="L36" s="4"/>
      <c r="M36" s="1"/>
      <c r="N36" s="8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O36" s="1"/>
      <c r="AP36" s="1"/>
      <c r="AQ36" s="1"/>
      <c r="AR36" s="1"/>
      <c r="AS36" s="1"/>
      <c r="AT36" s="1"/>
      <c r="AU36" s="1"/>
    </row>
    <row r="37" spans="1:47" ht="14.25" customHeight="1" x14ac:dyDescent="0.25">
      <c r="A37" s="51"/>
      <c r="B37" s="19" t="s">
        <v>48</v>
      </c>
      <c r="C37" s="51"/>
      <c r="D37" s="20"/>
      <c r="E37" s="20"/>
      <c r="F37" s="21"/>
      <c r="G37" s="51"/>
      <c r="H37" s="51"/>
      <c r="I37" s="51"/>
      <c r="J37" s="4"/>
      <c r="K37" s="4"/>
      <c r="L37" s="4"/>
      <c r="M37" s="1"/>
      <c r="N37" s="2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3" t="s">
        <v>0</v>
      </c>
      <c r="AO37" s="1"/>
      <c r="AP37" s="1"/>
      <c r="AQ37" s="1"/>
      <c r="AR37" s="1"/>
      <c r="AS37" s="1"/>
      <c r="AT37" s="1"/>
      <c r="AU37" s="1"/>
    </row>
    <row r="38" spans="1:47" ht="13.8" x14ac:dyDescent="0.25">
      <c r="A38" s="47" t="s">
        <v>49</v>
      </c>
      <c r="B38" s="51"/>
      <c r="C38" s="51"/>
      <c r="D38" s="10"/>
      <c r="E38" s="10"/>
      <c r="F38" s="11"/>
      <c r="G38" s="51"/>
      <c r="H38" s="51"/>
      <c r="I38" s="51"/>
      <c r="J38" s="4"/>
      <c r="K38" s="4"/>
      <c r="L38" s="4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0</v>
      </c>
      <c r="AO38" s="1"/>
      <c r="AP38" s="1"/>
      <c r="AQ38" s="1"/>
      <c r="AR38" s="1"/>
      <c r="AS38" s="1"/>
      <c r="AT38" s="1"/>
      <c r="AU38" s="1"/>
    </row>
    <row r="39" spans="1:47" ht="13.8" x14ac:dyDescent="0.25">
      <c r="A39" s="51"/>
      <c r="B39" s="67" t="s">
        <v>44</v>
      </c>
      <c r="C39" s="68" t="s">
        <v>21</v>
      </c>
      <c r="D39" s="10">
        <v>1</v>
      </c>
      <c r="E39" s="10">
        <v>80</v>
      </c>
      <c r="F39" s="11">
        <f>+D39*E39</f>
        <v>80</v>
      </c>
      <c r="G39" s="66" t="s">
        <v>19</v>
      </c>
      <c r="H39" s="51"/>
      <c r="I39" s="51"/>
      <c r="J39" s="4"/>
      <c r="K39" s="4"/>
      <c r="L39" s="4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13.8" x14ac:dyDescent="0.25">
      <c r="A40" s="51"/>
      <c r="B40" s="67" t="s">
        <v>34</v>
      </c>
      <c r="C40" s="68" t="s">
        <v>21</v>
      </c>
      <c r="D40" s="10">
        <v>1</v>
      </c>
      <c r="E40" s="10">
        <v>125</v>
      </c>
      <c r="F40" s="11">
        <f>+D40*E40</f>
        <v>125</v>
      </c>
      <c r="G40" s="66" t="s">
        <v>19</v>
      </c>
      <c r="H40" s="51"/>
      <c r="I40" s="51"/>
      <c r="J40" s="4"/>
      <c r="K40" s="4"/>
      <c r="L40" s="4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0</v>
      </c>
      <c r="AO40" s="1"/>
      <c r="AP40" s="1"/>
      <c r="AQ40" s="1"/>
      <c r="AR40" s="1"/>
      <c r="AS40" s="1"/>
      <c r="AT40" s="1"/>
      <c r="AU40" s="1"/>
    </row>
    <row r="41" spans="1:47" ht="13.8" x14ac:dyDescent="0.25">
      <c r="A41" s="51"/>
      <c r="B41" s="67" t="s">
        <v>50</v>
      </c>
      <c r="C41" s="68" t="s">
        <v>21</v>
      </c>
      <c r="D41" s="10">
        <v>1</v>
      </c>
      <c r="E41" s="10">
        <v>0</v>
      </c>
      <c r="F41" s="11">
        <f>+D41*E41</f>
        <v>0</v>
      </c>
      <c r="G41" s="66" t="s">
        <v>19</v>
      </c>
      <c r="H41" s="51"/>
      <c r="I41" s="51"/>
      <c r="J41" s="4"/>
      <c r="K41" s="4"/>
      <c r="L41" s="4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1"/>
      <c r="B42" s="67" t="s">
        <v>51</v>
      </c>
      <c r="C42" s="68" t="s">
        <v>46</v>
      </c>
      <c r="D42" s="10">
        <f>+F36</f>
        <v>749.62289999999996</v>
      </c>
      <c r="E42" s="22">
        <v>7.4999999999999997E-2</v>
      </c>
      <c r="F42" s="11">
        <f>+D42*E42</f>
        <v>56.221717499999997</v>
      </c>
      <c r="G42" s="66" t="s">
        <v>19</v>
      </c>
      <c r="H42" s="51"/>
      <c r="I42" s="51"/>
      <c r="J42" s="4"/>
      <c r="K42" s="4"/>
      <c r="L42" s="4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51"/>
      <c r="B43" s="51"/>
      <c r="C43" s="40"/>
      <c r="D43" s="23"/>
      <c r="E43" s="23"/>
      <c r="F43" s="11"/>
      <c r="G43" s="73"/>
      <c r="H43" s="51"/>
      <c r="I43" s="51"/>
      <c r="J43" s="4"/>
      <c r="K43" s="4"/>
      <c r="L43" s="4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47" t="s">
        <v>52</v>
      </c>
      <c r="B44" s="51"/>
      <c r="C44" s="40"/>
      <c r="D44" s="23"/>
      <c r="E44" s="23"/>
      <c r="F44" s="11">
        <f>SUM(F39:F42)</f>
        <v>261.22171750000001</v>
      </c>
      <c r="G44" s="66" t="s">
        <v>19</v>
      </c>
      <c r="H44" s="51"/>
      <c r="I44" s="51"/>
      <c r="J44" s="4"/>
      <c r="K44" s="4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3.8" x14ac:dyDescent="0.25">
      <c r="A45" s="51"/>
      <c r="B45" s="19" t="s">
        <v>64</v>
      </c>
      <c r="C45" s="51"/>
      <c r="D45" s="23"/>
      <c r="E45" s="23"/>
      <c r="F45" s="11"/>
      <c r="G45" s="51"/>
      <c r="H45" s="51"/>
      <c r="I45" s="51"/>
      <c r="J45" s="4"/>
      <c r="K45" s="4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74" t="s">
        <v>53</v>
      </c>
      <c r="B46" s="75"/>
      <c r="C46" s="75"/>
      <c r="D46" s="24"/>
      <c r="E46" s="24"/>
      <c r="F46" s="25">
        <f>F36+F44</f>
        <v>1010.8446174999999</v>
      </c>
      <c r="G46" s="69" t="s">
        <v>19</v>
      </c>
      <c r="H46" s="61"/>
      <c r="I46" s="51"/>
      <c r="J46" s="4"/>
      <c r="K46" s="4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41"/>
      <c r="B47" s="19" t="s">
        <v>54</v>
      </c>
      <c r="C47" s="76"/>
      <c r="D47" s="41"/>
      <c r="E47" s="40"/>
      <c r="F47" s="72"/>
      <c r="G47" s="77"/>
      <c r="H47" s="41"/>
      <c r="I47" s="41"/>
      <c r="K47" s="4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 t="s">
        <v>0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41"/>
      <c r="B48" s="41"/>
      <c r="C48" s="41"/>
      <c r="D48" s="40"/>
      <c r="E48" s="40"/>
      <c r="F48" s="40"/>
      <c r="G48" s="41"/>
      <c r="H48" s="51"/>
      <c r="I48" s="51"/>
      <c r="J48" s="4"/>
      <c r="K48" s="4"/>
      <c r="L48" s="4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3.8" x14ac:dyDescent="0.25">
      <c r="A49" s="26"/>
      <c r="B49" s="49" t="s">
        <v>71</v>
      </c>
      <c r="C49" s="51"/>
      <c r="D49" s="51"/>
      <c r="E49" s="51"/>
      <c r="F49" s="51"/>
      <c r="G49" s="27"/>
      <c r="H49" s="51"/>
      <c r="I49" s="4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6"/>
      <c r="B50" s="49" t="s">
        <v>66</v>
      </c>
      <c r="C50" s="26"/>
      <c r="D50" s="28"/>
      <c r="E50" s="28"/>
      <c r="F50" s="28"/>
      <c r="G50" s="26"/>
      <c r="H50" s="51"/>
      <c r="I50" s="4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26"/>
      <c r="B51" s="29"/>
      <c r="C51" s="30" t="s">
        <v>69</v>
      </c>
      <c r="D51" s="31"/>
      <c r="E51" s="32"/>
      <c r="F51" s="31"/>
      <c r="G51" s="33"/>
      <c r="H51" s="51"/>
      <c r="I51" s="4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26"/>
      <c r="B52" s="34" t="s">
        <v>67</v>
      </c>
      <c r="C52" s="35">
        <v>300</v>
      </c>
      <c r="D52" s="36">
        <v>350</v>
      </c>
      <c r="E52" s="36">
        <v>400</v>
      </c>
      <c r="F52" s="36">
        <v>450</v>
      </c>
      <c r="G52" s="37">
        <v>500</v>
      </c>
      <c r="H52" s="51"/>
      <c r="I52" s="4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3.5" customHeight="1" x14ac:dyDescent="0.25">
      <c r="A53" s="26"/>
      <c r="B53" s="42">
        <v>2</v>
      </c>
      <c r="C53" s="83">
        <f t="shared" ref="C53:G55" si="3">+(C$52*$B53)-($F$36-$F$26-$F$27-$F$29)-($B53*($E$26+$E$27+$E$29))</f>
        <v>-125.87289999999996</v>
      </c>
      <c r="D53" s="84">
        <f t="shared" si="3"/>
        <v>-25.872899999999959</v>
      </c>
      <c r="E53" s="84">
        <f t="shared" si="3"/>
        <v>74.127100000000041</v>
      </c>
      <c r="F53" s="84">
        <f t="shared" si="3"/>
        <v>174.12710000000004</v>
      </c>
      <c r="G53" s="85">
        <f t="shared" si="3"/>
        <v>274.12710000000004</v>
      </c>
      <c r="H53" s="51"/>
      <c r="I53" s="4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6"/>
      <c r="B54" s="43">
        <v>2.25</v>
      </c>
      <c r="C54" s="86">
        <f t="shared" si="3"/>
        <v>-62.747899999999959</v>
      </c>
      <c r="D54" s="87">
        <f t="shared" si="3"/>
        <v>49.752100000000041</v>
      </c>
      <c r="E54" s="87">
        <f t="shared" si="3"/>
        <v>162.25210000000004</v>
      </c>
      <c r="F54" s="87">
        <f t="shared" si="3"/>
        <v>274.75210000000004</v>
      </c>
      <c r="G54" s="88">
        <f t="shared" si="3"/>
        <v>387.25210000000004</v>
      </c>
      <c r="H54" s="51"/>
      <c r="I54" s="4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6"/>
      <c r="B55" s="43">
        <v>2.5</v>
      </c>
      <c r="C55" s="87">
        <f t="shared" si="3"/>
        <v>0.37710000000004129</v>
      </c>
      <c r="D55" s="87">
        <f t="shared" si="3"/>
        <v>125.37710000000004</v>
      </c>
      <c r="E55" s="87">
        <f t="shared" si="3"/>
        <v>250.37710000000004</v>
      </c>
      <c r="F55" s="87">
        <f t="shared" si="3"/>
        <v>375.37710000000004</v>
      </c>
      <c r="G55" s="87">
        <f t="shared" si="3"/>
        <v>500.37710000000004</v>
      </c>
      <c r="H55" s="78"/>
      <c r="I55" s="4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26"/>
      <c r="B56" s="43">
        <v>2.75</v>
      </c>
      <c r="C56" s="86">
        <f t="shared" ref="C56:E57" si="4">+(C$52*$B56)-($F$36-$F$26-$F$27-$F$29)-($B56*($E$26+$E$27+$E$29))</f>
        <v>63.502100000000041</v>
      </c>
      <c r="D56" s="87">
        <f t="shared" si="4"/>
        <v>201.00210000000004</v>
      </c>
      <c r="E56" s="87">
        <f t="shared" si="4"/>
        <v>338.50210000000004</v>
      </c>
      <c r="F56" s="87">
        <f>+(F$52*$B56)-($F$36-$F$26-$F$27-$F$29)-($B56*($E$26+$E$27+$E$29))</f>
        <v>476.00210000000004</v>
      </c>
      <c r="G56" s="88">
        <f>+(G$52*$B56)-($F$36-$F$26-$F$27-$F$29)-($B56*($E$26+$E$27+$E$29))</f>
        <v>613.50210000000004</v>
      </c>
      <c r="H56" s="51"/>
      <c r="I56" s="45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26"/>
      <c r="B57" s="44">
        <v>3</v>
      </c>
      <c r="C57" s="89">
        <f t="shared" si="4"/>
        <v>126.62710000000004</v>
      </c>
      <c r="D57" s="90">
        <f t="shared" si="4"/>
        <v>276.62710000000004</v>
      </c>
      <c r="E57" s="90">
        <f t="shared" si="4"/>
        <v>426.62710000000004</v>
      </c>
      <c r="F57" s="90">
        <f>+(F$52*$B57)-($F$36-$F$26-$F$27-$F$29)-($B57*($E$26+$E$27+$E$29))</f>
        <v>576.62710000000004</v>
      </c>
      <c r="G57" s="91">
        <f>+(G$52*$B57)-($F$36-$F$26-$F$27-$F$29)-($B57*($E$26+$E$27+$E$29))</f>
        <v>726.62710000000004</v>
      </c>
      <c r="H57" s="51"/>
      <c r="I57" s="4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38" t="s">
        <v>70</v>
      </c>
      <c r="B58" s="39"/>
      <c r="C58" s="39"/>
      <c r="D58" s="19"/>
      <c r="E58" s="40"/>
      <c r="F58" s="40"/>
      <c r="G58" s="41"/>
      <c r="H58" s="51"/>
      <c r="I58" s="4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41"/>
      <c r="B59" s="41"/>
      <c r="C59" s="41"/>
      <c r="D59" s="40"/>
      <c r="E59" s="40"/>
      <c r="F59" s="40"/>
      <c r="G59" s="41"/>
      <c r="H59" s="51"/>
      <c r="I59" s="4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41"/>
      <c r="B60" s="41"/>
      <c r="C60" s="41"/>
      <c r="D60" s="40"/>
      <c r="E60" s="40"/>
      <c r="F60" s="40"/>
      <c r="G60" s="41"/>
      <c r="H60" s="41"/>
      <c r="I60" s="4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0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79" t="s">
        <v>55</v>
      </c>
      <c r="B61" s="39"/>
      <c r="C61" s="39"/>
      <c r="D61" s="19"/>
      <c r="E61" s="40"/>
      <c r="F61" s="40"/>
      <c r="G61" s="41"/>
      <c r="H61" s="41"/>
      <c r="I61" s="4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80" t="s">
        <v>56</v>
      </c>
      <c r="B62" s="39"/>
      <c r="C62" s="39"/>
      <c r="D62" s="39"/>
      <c r="E62" s="41"/>
      <c r="F62" s="41"/>
      <c r="G62" s="41"/>
      <c r="H62" s="41"/>
      <c r="I62" s="4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80" t="s">
        <v>57</v>
      </c>
      <c r="B63" s="39"/>
      <c r="C63" s="39"/>
      <c r="D63" s="39"/>
      <c r="E63" s="41"/>
      <c r="F63" s="41"/>
      <c r="G63" s="41"/>
      <c r="H63" s="41"/>
      <c r="I63" s="41"/>
      <c r="AR63" s="1"/>
      <c r="AS63" s="1"/>
      <c r="AT63" s="1"/>
      <c r="AU63" s="1"/>
    </row>
    <row r="64" spans="1:47" x14ac:dyDescent="0.25">
      <c r="A64" s="80" t="s">
        <v>58</v>
      </c>
      <c r="B64" s="39"/>
      <c r="C64" s="39"/>
      <c r="D64" s="39"/>
      <c r="E64" s="41"/>
      <c r="F64" s="41"/>
      <c r="G64" s="41"/>
      <c r="H64" s="41"/>
      <c r="I64" s="41"/>
    </row>
    <row r="65" spans="1:47" x14ac:dyDescent="0.25">
      <c r="A65" s="81"/>
      <c r="B65" s="39"/>
      <c r="C65" s="39"/>
      <c r="D65" s="39"/>
      <c r="E65" s="41"/>
      <c r="F65" s="41"/>
      <c r="G65" s="41"/>
      <c r="H65" s="41"/>
      <c r="I65" s="41"/>
    </row>
    <row r="66" spans="1:47" x14ac:dyDescent="0.25">
      <c r="A66" s="81"/>
      <c r="B66" s="39"/>
      <c r="C66" s="39"/>
      <c r="D66" s="39"/>
      <c r="E66" s="41"/>
      <c r="F66" s="41"/>
      <c r="G66" s="41"/>
      <c r="H66" s="41"/>
      <c r="I66" s="41"/>
    </row>
    <row r="67" spans="1:47" x14ac:dyDescent="0.25">
      <c r="A67" s="81"/>
      <c r="B67" s="39"/>
      <c r="C67" s="39"/>
      <c r="D67" s="39"/>
      <c r="E67" s="41"/>
      <c r="F67" s="41"/>
      <c r="G67" s="41"/>
      <c r="H67" s="41"/>
      <c r="I67" s="41"/>
    </row>
    <row r="68" spans="1:47" x14ac:dyDescent="0.25">
      <c r="A68" s="81"/>
      <c r="B68" s="39"/>
      <c r="C68" s="39"/>
      <c r="D68" s="39"/>
      <c r="E68" s="41"/>
      <c r="F68" s="41"/>
      <c r="G68" s="41"/>
      <c r="H68" s="41"/>
      <c r="I68" s="41"/>
    </row>
    <row r="69" spans="1:47" x14ac:dyDescent="0.25">
      <c r="A69" s="41"/>
      <c r="B69" s="41"/>
      <c r="C69" s="41"/>
      <c r="D69" s="41"/>
      <c r="E69" s="41"/>
      <c r="F69" s="41"/>
      <c r="G69" s="41"/>
      <c r="H69" s="41"/>
      <c r="I69" s="41"/>
    </row>
    <row r="70" spans="1:47" x14ac:dyDescent="0.25">
      <c r="A70" s="41"/>
      <c r="B70" s="41"/>
      <c r="C70" s="41"/>
      <c r="D70" s="41"/>
      <c r="E70" s="41"/>
      <c r="F70" s="41"/>
      <c r="G70" s="41"/>
      <c r="H70" s="41"/>
      <c r="I70" s="41"/>
    </row>
    <row r="71" spans="1:47" x14ac:dyDescent="0.25">
      <c r="A71" s="41"/>
      <c r="B71" s="41"/>
      <c r="C71" s="41"/>
      <c r="D71" s="41"/>
      <c r="E71" s="41"/>
      <c r="F71" s="41"/>
      <c r="G71" s="41"/>
      <c r="H71" s="41"/>
      <c r="I71" s="41"/>
    </row>
    <row r="72" spans="1:47" x14ac:dyDescent="0.25">
      <c r="A72" s="41"/>
      <c r="B72" s="41"/>
      <c r="C72" s="41"/>
      <c r="D72" s="41"/>
      <c r="E72" s="41"/>
      <c r="F72" s="41"/>
      <c r="G72" s="41"/>
      <c r="H72" s="41"/>
      <c r="I72" s="41"/>
    </row>
    <row r="73" spans="1:47" x14ac:dyDescent="0.25">
      <c r="A73" s="41"/>
      <c r="B73" s="41"/>
      <c r="C73" s="41"/>
      <c r="D73" s="41"/>
      <c r="E73" s="41"/>
      <c r="F73" s="41"/>
      <c r="G73" s="41"/>
      <c r="H73" s="41"/>
      <c r="I73" s="41"/>
    </row>
    <row r="74" spans="1:47" x14ac:dyDescent="0.25">
      <c r="A74" s="41"/>
      <c r="B74" s="41"/>
      <c r="C74" s="41"/>
      <c r="D74" s="41"/>
      <c r="E74" s="41"/>
      <c r="F74" s="41"/>
      <c r="G74" s="41"/>
      <c r="H74" s="41"/>
      <c r="I74" s="41"/>
    </row>
    <row r="75" spans="1:47" x14ac:dyDescent="0.25">
      <c r="A75" s="41"/>
      <c r="B75" s="41"/>
      <c r="C75" s="41"/>
      <c r="D75" s="41"/>
      <c r="E75" s="41"/>
      <c r="F75" s="41"/>
      <c r="G75" s="41"/>
      <c r="H75" s="41"/>
      <c r="I75" s="41"/>
    </row>
    <row r="76" spans="1:47" x14ac:dyDescent="0.25">
      <c r="A76" s="41"/>
      <c r="B76" s="41"/>
      <c r="C76" s="41"/>
      <c r="D76" s="41"/>
      <c r="E76" s="41"/>
      <c r="F76" s="41"/>
      <c r="G76" s="41"/>
      <c r="H76" s="41"/>
      <c r="I76" s="41"/>
    </row>
    <row r="77" spans="1:47" x14ac:dyDescent="0.25">
      <c r="A77" s="41"/>
      <c r="B77" s="41"/>
      <c r="C77" s="41"/>
      <c r="D77" s="41"/>
      <c r="E77" s="41"/>
      <c r="F77" s="41"/>
      <c r="G77" s="41"/>
      <c r="H77" s="41"/>
      <c r="I77" s="41"/>
      <c r="AR77" s="1"/>
      <c r="AS77" s="1"/>
      <c r="AT77" s="1"/>
      <c r="AU77" s="1"/>
    </row>
    <row r="78" spans="1:47" x14ac:dyDescent="0.25">
      <c r="AR78" s="1"/>
      <c r="AS78" s="1"/>
      <c r="AT78" s="1"/>
      <c r="AU78" s="1"/>
    </row>
    <row r="79" spans="1:47" x14ac:dyDescent="0.25">
      <c r="AR79" s="1"/>
      <c r="AS79" s="1"/>
      <c r="AT79" s="1"/>
      <c r="AU79" s="1"/>
    </row>
    <row r="80" spans="1:4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</sheetData>
  <sheetProtection sheet="1" objects="1" scenarios="1"/>
  <phoneticPr fontId="19" type="noConversion"/>
  <printOptions horizontalCentered="1"/>
  <pageMargins left="0.01" right="0" top="0.25" bottom="0.25" header="0.27" footer="0.27"/>
  <pageSetup scale="37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3.2" x14ac:dyDescent="0.25"/>
  <sheetData>
    <row r="2" spans="1:9" x14ac:dyDescent="0.25">
      <c r="A2" t="s">
        <v>59</v>
      </c>
    </row>
    <row r="4" spans="1:9" x14ac:dyDescent="0.25">
      <c r="A4" t="s">
        <v>60</v>
      </c>
    </row>
    <row r="5" spans="1:9" x14ac:dyDescent="0.25">
      <c r="B5" t="s">
        <v>61</v>
      </c>
      <c r="F5">
        <v>7.69</v>
      </c>
      <c r="G5" t="s">
        <v>63</v>
      </c>
      <c r="I5">
        <f>7*F5</f>
        <v>53.830000000000005</v>
      </c>
    </row>
    <row r="6" spans="1:9" x14ac:dyDescent="0.25">
      <c r="B6" t="s">
        <v>62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PeanutIRR2016</vt:lpstr>
      <vt:lpstr>Sheet1</vt:lpstr>
      <vt:lpstr>PeanutIRR2016!Print_Area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2010-03-12T14:30:55Z</dcterms:created>
  <dcterms:modified xsi:type="dcterms:W3CDTF">2016-02-22T20:53:46Z</dcterms:modified>
</cp:coreProperties>
</file>