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9348" windowHeight="4440"/>
  </bookViews>
  <sheets>
    <sheet name=" Sesame2016" sheetId="1" r:id="rId1"/>
    <sheet name="Sheet3" sheetId="3" state="hidden" r:id="rId2"/>
    <sheet name="Sheet4" sheetId="4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Fung">#REF!</definedName>
    <definedName name="Herb">#REF!</definedName>
    <definedName name="Insect">#REF!</definedName>
    <definedName name="Nemat">#REF!</definedName>
    <definedName name="_xlnm.Print_Area" localSheetId="0">' Sesame2016'!$A$1:$I$60</definedName>
  </definedNames>
  <calcPr calcId="145621"/>
</workbook>
</file>

<file path=xl/calcChain.xml><?xml version="1.0" encoding="utf-8"?>
<calcChain xmlns="http://schemas.openxmlformats.org/spreadsheetml/2006/main">
  <c r="D21" i="1" l="1"/>
  <c r="D20" i="1"/>
  <c r="F14" i="1" l="1"/>
  <c r="F26" i="1" l="1"/>
  <c r="F21" i="1" l="1"/>
  <c r="F20" i="1"/>
  <c r="F19" i="1"/>
  <c r="J26" i="3"/>
  <c r="J23" i="3"/>
  <c r="J21" i="3"/>
  <c r="F9" i="1"/>
  <c r="F11" i="1"/>
  <c r="F12" i="1"/>
  <c r="F13" i="1"/>
  <c r="F15" i="1"/>
  <c r="F17" i="1"/>
  <c r="F18" i="1"/>
  <c r="F22" i="1"/>
  <c r="F23" i="1"/>
  <c r="F24" i="1"/>
  <c r="F27" i="1"/>
  <c r="F36" i="1"/>
  <c r="F37" i="1"/>
  <c r="F35" i="1"/>
  <c r="F16" i="1"/>
  <c r="F25" i="1"/>
  <c r="F28" i="1"/>
  <c r="D29" i="1" l="1"/>
  <c r="F29" i="1" s="1"/>
  <c r="F31" i="1" s="1"/>
  <c r="G52" i="1" s="1"/>
  <c r="C51" i="1" l="1"/>
  <c r="G50" i="1"/>
  <c r="F50" i="1"/>
  <c r="D52" i="1"/>
  <c r="F49" i="1"/>
  <c r="G49" i="1"/>
  <c r="E49" i="1"/>
  <c r="E53" i="1"/>
  <c r="G51" i="1"/>
  <c r="F52" i="1"/>
  <c r="D50" i="1"/>
  <c r="E51" i="1"/>
  <c r="D49" i="1"/>
  <c r="C53" i="1"/>
  <c r="E52" i="1"/>
  <c r="C49" i="1"/>
  <c r="D38" i="1"/>
  <c r="F38" i="1" s="1"/>
  <c r="F40" i="1" s="1"/>
  <c r="F42" i="1" s="1"/>
  <c r="F51" i="1"/>
  <c r="F53" i="1"/>
  <c r="D51" i="1"/>
  <c r="E50" i="1"/>
  <c r="D53" i="1"/>
  <c r="C50" i="1"/>
  <c r="C52" i="1"/>
  <c r="G53" i="1"/>
</calcChain>
</file>

<file path=xl/sharedStrings.xml><?xml version="1.0" encoding="utf-8"?>
<sst xmlns="http://schemas.openxmlformats.org/spreadsheetml/2006/main" count="137" uniqueCount="91">
  <si>
    <t/>
  </si>
  <si>
    <t>PER ACRE</t>
  </si>
  <si>
    <t>UNIT</t>
  </si>
  <si>
    <t>QUANTITY</t>
  </si>
  <si>
    <t>COST/UNIT</t>
  </si>
  <si>
    <t>FARM</t>
  </si>
  <si>
    <t>_</t>
  </si>
  <si>
    <t>LBS.</t>
  </si>
  <si>
    <t>TONS</t>
  </si>
  <si>
    <t>ACRE</t>
  </si>
  <si>
    <t>AC/IN</t>
  </si>
  <si>
    <t>DOL.</t>
  </si>
  <si>
    <t xml:space="preserve">   TOTAL VARIABLE COST</t>
  </si>
  <si>
    <t xml:space="preserve">   TOTAL FIXED COSTS</t>
  </si>
  <si>
    <t>HOUR</t>
  </si>
  <si>
    <t>1. VARIABLE COSTS</t>
  </si>
  <si>
    <t>Tractor/Power Unit</t>
  </si>
  <si>
    <t>Purchase</t>
  </si>
  <si>
    <t xml:space="preserve">Annual </t>
  </si>
  <si>
    <t>Useful</t>
  </si>
  <si>
    <t>Perf</t>
  </si>
  <si>
    <t>Fuel</t>
  </si>
  <si>
    <t>R&amp;M</t>
  </si>
  <si>
    <t xml:space="preserve">Total </t>
  </si>
  <si>
    <t>Fixed</t>
  </si>
  <si>
    <t>Total</t>
  </si>
  <si>
    <t>Machinery Type</t>
  </si>
  <si>
    <t>Size</t>
  </si>
  <si>
    <t>Price</t>
  </si>
  <si>
    <t>Use</t>
  </si>
  <si>
    <t>Life</t>
  </si>
  <si>
    <t>Rate</t>
  </si>
  <si>
    <t>Variable</t>
  </si>
  <si>
    <t>Cost</t>
  </si>
  <si>
    <t>HP</t>
  </si>
  <si>
    <t>hr/acre</t>
  </si>
  <si>
    <t>Spray (Broadcast)</t>
  </si>
  <si>
    <t>60'</t>
  </si>
  <si>
    <t>170   MFWD</t>
  </si>
  <si>
    <t>Header Soybean</t>
  </si>
  <si>
    <t>30' Flex</t>
  </si>
  <si>
    <t>325</t>
  </si>
  <si>
    <t>Adopted from Soybeans Reduced Tillage</t>
  </si>
  <si>
    <t>NT Grain Drill</t>
  </si>
  <si>
    <t>20'</t>
  </si>
  <si>
    <t>MFWD</t>
  </si>
  <si>
    <t xml:space="preserve"> RoundUp Powermax</t>
  </si>
  <si>
    <t>pt</t>
  </si>
  <si>
    <t>Direx</t>
  </si>
  <si>
    <t>2. FIXED COSTS</t>
  </si>
  <si>
    <t>3. TOTAL COST OF ALL SPECIFIED EXPENSES</t>
  </si>
  <si>
    <t xml:space="preserve">                                      NET RETURNS PER ACRE ABOVE SPECIFIED VARIABLE EXPENSES</t>
  </si>
  <si>
    <t xml:space="preserve">                                             AT VARYING YIELD AND PRICE LEVELS(1)</t>
  </si>
  <si>
    <t>Yld LBS/acre</t>
  </si>
  <si>
    <t>-----------------------------------PRICE ($/LB)------------------</t>
  </si>
  <si>
    <t>Yield Goal</t>
  </si>
  <si>
    <t>1  Production costs held constant except fordrying and hauling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</si>
  <si>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</si>
  <si>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</si>
  <si>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</si>
  <si>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Cover Crop Establishment</t>
  </si>
  <si>
    <t>Fertilizer</t>
  </si>
  <si>
    <t>Poultry Litter</t>
  </si>
  <si>
    <t>Herbicides</t>
  </si>
  <si>
    <t>Insecticides</t>
  </si>
  <si>
    <t xml:space="preserve">    Nitrogen</t>
  </si>
  <si>
    <t xml:space="preserve">    Phosphate</t>
  </si>
  <si>
    <t xml:space="preserve">    Potash</t>
  </si>
  <si>
    <t>Nematicide</t>
  </si>
  <si>
    <t>Drying</t>
  </si>
  <si>
    <t>Hauling</t>
  </si>
  <si>
    <t>Crop Insurance</t>
  </si>
  <si>
    <t>Aerial Application</t>
  </si>
  <si>
    <t>Irrigation</t>
  </si>
  <si>
    <t>Tractor/Machinery</t>
  </si>
  <si>
    <t>Land Rent</t>
  </si>
  <si>
    <t>Labor (Wages &amp; Fringe)</t>
  </si>
  <si>
    <t>Interest on Operating Capital</t>
  </si>
  <si>
    <t>Desicate</t>
  </si>
  <si>
    <t>Land Ownership Cost</t>
  </si>
  <si>
    <t>General Overhead</t>
  </si>
  <si>
    <t>Seed (Certified)</t>
  </si>
  <si>
    <t>ALABAMA, 2016</t>
  </si>
  <si>
    <t>Estimated Costs Per Acre</t>
  </si>
  <si>
    <t>Note: To customize this budget, you may change any numbers in blue.</t>
  </si>
  <si>
    <t>Following Recommended Management Practices</t>
  </si>
  <si>
    <t>NOTE: The following costs are estimates. Actual costs and quantities will vary from farm to farm.</t>
  </si>
  <si>
    <t>The most important information will be contained in the "Your Farm " column that you provide.</t>
  </si>
  <si>
    <t>SESAME (Dryalnd) - Enterprise Planning Budget Summary</t>
  </si>
  <si>
    <t>Lbs./Acre</t>
  </si>
  <si>
    <t>Lime (Prorated)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</si>
</sst>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0_)"/>
    <numFmt numFmtId="165" formatCode="0_)"/>
    <numFmt numFmtId="166" formatCode="0.0000"/>
    <numFmt numFmtId="167" formatCode="&quot;$&quot;#,##0.00"/>
    <numFmt numFmtId="168" formatCode="&quot;$&quot;#,##0.000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0"/>
      <name val="Courier"/>
      <family val="3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7.5"/>
      <color indexed="8"/>
      <name val="Arial"/>
      <family val="2"/>
    </font>
    <font>
      <b/>
      <sz val="8"/>
      <name val="Arial"/>
      <family val="2"/>
    </font>
    <font>
      <sz val="10"/>
      <name val="Arial"/>
    </font>
    <font>
      <b/>
      <sz val="9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1" applyNumberFormat="0" applyAlignment="0" applyProtection="0"/>
    <xf numFmtId="0" fontId="13" fillId="23" borderId="2" applyNumberFormat="0" applyAlignment="0" applyProtection="0"/>
    <xf numFmtId="43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" applyNumberFormat="0" applyAlignment="0" applyProtection="0"/>
    <xf numFmtId="0" fontId="20" fillId="0" borderId="6" applyNumberFormat="0" applyFill="0" applyAlignment="0" applyProtection="0"/>
    <xf numFmtId="0" fontId="21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8" fillId="0" borderId="0"/>
    <xf numFmtId="164" fontId="6" fillId="0" borderId="0"/>
    <xf numFmtId="0" fontId="2" fillId="0" borderId="0"/>
    <xf numFmtId="0" fontId="27" fillId="0" borderId="0"/>
    <xf numFmtId="0" fontId="6" fillId="6" borderId="7" applyNumberFormat="0" applyFont="0" applyAlignment="0" applyProtection="0"/>
    <xf numFmtId="0" fontId="2" fillId="6" borderId="7" applyNumberFormat="0" applyFont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6" borderId="7" applyNumberFormat="0" applyFont="0" applyAlignment="0" applyProtection="0"/>
    <xf numFmtId="0" fontId="1" fillId="6" borderId="7" applyNumberFormat="0" applyFont="0" applyAlignment="0" applyProtection="0"/>
    <xf numFmtId="0" fontId="31" fillId="6" borderId="7" applyNumberFormat="0" applyFont="0" applyAlignment="0" applyProtection="0"/>
    <xf numFmtId="0" fontId="1" fillId="0" borderId="0"/>
  </cellStyleXfs>
  <cellXfs count="106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165" fontId="2" fillId="0" borderId="10" xfId="0" applyNumberFormat="1" applyFont="1" applyBorder="1" applyAlignment="1" applyProtection="1">
      <alignment horizontal="left"/>
    </xf>
    <xf numFmtId="164" fontId="2" fillId="0" borderId="10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/>
    <xf numFmtId="0" fontId="3" fillId="0" borderId="10" xfId="0" applyFont="1" applyBorder="1"/>
    <xf numFmtId="0" fontId="4" fillId="0" borderId="0" xfId="0" applyFont="1" applyAlignment="1" applyProtection="1">
      <alignment horizontal="left"/>
    </xf>
    <xf numFmtId="164" fontId="5" fillId="0" borderId="0" xfId="0" applyNumberFormat="1" applyFont="1" applyProtection="1">
      <protection locked="0"/>
    </xf>
    <xf numFmtId="164" fontId="3" fillId="0" borderId="0" xfId="0" applyNumberFormat="1" applyFont="1" applyProtection="1"/>
    <xf numFmtId="0" fontId="3" fillId="0" borderId="0" xfId="0" applyFont="1" applyAlignment="1" applyProtection="1">
      <alignment horizontal="fill"/>
    </xf>
    <xf numFmtId="0" fontId="3" fillId="0" borderId="11" xfId="0" quotePrefix="1" applyFont="1" applyBorder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3" fillId="0" borderId="10" xfId="0" applyFont="1" applyBorder="1" applyAlignment="1" applyProtection="1">
      <alignment horizontal="center"/>
    </xf>
    <xf numFmtId="166" fontId="5" fillId="0" borderId="0" xfId="0" applyNumberFormat="1" applyFont="1" applyProtection="1">
      <protection locked="0"/>
    </xf>
    <xf numFmtId="0" fontId="4" fillId="0" borderId="0" xfId="0" applyFont="1"/>
    <xf numFmtId="3" fontId="3" fillId="0" borderId="0" xfId="0" applyNumberFormat="1" applyFont="1" applyProtection="1"/>
    <xf numFmtId="0" fontId="2" fillId="0" borderId="0" xfId="39"/>
    <xf numFmtId="0" fontId="2" fillId="0" borderId="12" xfId="39" applyBorder="1"/>
    <xf numFmtId="0" fontId="2" fillId="0" borderId="0" xfId="39" applyBorder="1"/>
    <xf numFmtId="0" fontId="2" fillId="0" borderId="13" xfId="39" applyBorder="1"/>
    <xf numFmtId="2" fontId="2" fillId="0" borderId="13" xfId="39" applyNumberFormat="1" applyBorder="1"/>
    <xf numFmtId="0" fontId="2" fillId="0" borderId="14" xfId="39" applyBorder="1"/>
    <xf numFmtId="0" fontId="2" fillId="0" borderId="11" xfId="39" applyBorder="1"/>
    <xf numFmtId="0" fontId="2" fillId="0" borderId="15" xfId="39" applyBorder="1" applyAlignment="1">
      <alignment horizontal="center"/>
    </xf>
    <xf numFmtId="0" fontId="2" fillId="0" borderId="15" xfId="39" applyBorder="1"/>
    <xf numFmtId="0" fontId="2" fillId="0" borderId="15" xfId="39" applyFill="1" applyBorder="1"/>
    <xf numFmtId="2" fontId="2" fillId="0" borderId="15" xfId="39" applyNumberFormat="1" applyBorder="1"/>
    <xf numFmtId="0" fontId="2" fillId="0" borderId="13" xfId="39" applyBorder="1" applyAlignment="1">
      <alignment horizontal="center"/>
    </xf>
    <xf numFmtId="0" fontId="2" fillId="0" borderId="16" xfId="39" applyBorder="1" applyAlignment="1">
      <alignment horizontal="right"/>
    </xf>
    <xf numFmtId="0" fontId="2" fillId="0" borderId="17" xfId="39" applyBorder="1" applyAlignment="1">
      <alignment horizontal="right"/>
    </xf>
    <xf numFmtId="0" fontId="2" fillId="0" borderId="17" xfId="39" applyBorder="1" applyAlignment="1">
      <alignment horizontal="center"/>
    </xf>
    <xf numFmtId="0" fontId="2" fillId="0" borderId="17" xfId="39" applyBorder="1"/>
    <xf numFmtId="2" fontId="2" fillId="0" borderId="17" xfId="39" applyNumberFormat="1" applyBorder="1" applyAlignment="1">
      <alignment horizontal="center"/>
    </xf>
    <xf numFmtId="0" fontId="2" fillId="0" borderId="17" xfId="39" quotePrefix="1" applyBorder="1"/>
    <xf numFmtId="0" fontId="2" fillId="0" borderId="18" xfId="39" applyBorder="1"/>
    <xf numFmtId="2" fontId="2" fillId="0" borderId="0" xfId="39" applyNumberFormat="1"/>
    <xf numFmtId="0" fontId="27" fillId="0" borderId="0" xfId="45"/>
    <xf numFmtId="3" fontId="27" fillId="0" borderId="0" xfId="45" applyNumberFormat="1"/>
    <xf numFmtId="2" fontId="27" fillId="0" borderId="0" xfId="45" applyNumberFormat="1"/>
    <xf numFmtId="2" fontId="2" fillId="0" borderId="19" xfId="39" applyNumberFormat="1" applyBorder="1"/>
    <xf numFmtId="2" fontId="27" fillId="0" borderId="19" xfId="45" applyNumberFormat="1" applyBorder="1"/>
    <xf numFmtId="0" fontId="2" fillId="0" borderId="19" xfId="39" applyBorder="1"/>
    <xf numFmtId="0" fontId="2" fillId="0" borderId="0" xfId="39" applyFont="1"/>
    <xf numFmtId="0" fontId="27" fillId="0" borderId="0" xfId="45"/>
    <xf numFmtId="3" fontId="27" fillId="0" borderId="0" xfId="45" applyNumberFormat="1"/>
    <xf numFmtId="2" fontId="27" fillId="0" borderId="0" xfId="45" applyNumberFormat="1"/>
    <xf numFmtId="0" fontId="8" fillId="0" borderId="0" xfId="39" applyFont="1" applyAlignment="1" applyProtection="1">
      <alignment horizontal="left"/>
      <protection locked="0"/>
    </xf>
    <xf numFmtId="0" fontId="3" fillId="0" borderId="0" xfId="39" applyFont="1" applyProtection="1">
      <protection locked="0"/>
    </xf>
    <xf numFmtId="0" fontId="2" fillId="0" borderId="0" xfId="39" applyBorder="1" applyProtection="1">
      <protection locked="0"/>
    </xf>
    <xf numFmtId="0" fontId="8" fillId="0" borderId="0" xfId="39" applyFont="1" applyBorder="1" applyAlignment="1" applyProtection="1">
      <alignment horizontal="center"/>
      <protection locked="0"/>
    </xf>
    <xf numFmtId="0" fontId="2" fillId="0" borderId="0" xfId="39" applyFont="1" applyBorder="1" applyProtection="1">
      <protection locked="0"/>
    </xf>
    <xf numFmtId="164" fontId="8" fillId="0" borderId="0" xfId="39" applyNumberFormat="1" applyFont="1" applyBorder="1" applyAlignment="1" applyProtection="1">
      <alignment horizontal="center"/>
      <protection locked="0"/>
    </xf>
    <xf numFmtId="164" fontId="8" fillId="0" borderId="20" xfId="39" quotePrefix="1" applyNumberFormat="1" applyFont="1" applyBorder="1" applyAlignment="1" applyProtection="1">
      <alignment horizontal="left"/>
      <protection locked="0"/>
    </xf>
    <xf numFmtId="0" fontId="2" fillId="0" borderId="21" xfId="39" applyFont="1" applyBorder="1" applyProtection="1">
      <protection locked="0"/>
    </xf>
    <xf numFmtId="0" fontId="2" fillId="0" borderId="21" xfId="39" applyBorder="1" applyProtection="1">
      <protection locked="0"/>
    </xf>
    <xf numFmtId="0" fontId="2" fillId="0" borderId="22" xfId="39" applyBorder="1" applyProtection="1">
      <protection locked="0"/>
    </xf>
    <xf numFmtId="164" fontId="8" fillId="0" borderId="23" xfId="39" applyNumberFormat="1" applyFont="1" applyBorder="1" applyAlignment="1" applyProtection="1">
      <alignment horizontal="center"/>
      <protection locked="0"/>
    </xf>
    <xf numFmtId="167" fontId="26" fillId="0" borderId="20" xfId="39" applyNumberFormat="1" applyFont="1" applyBorder="1" applyAlignment="1" applyProtection="1">
      <alignment horizontal="center"/>
      <protection locked="0"/>
    </xf>
    <xf numFmtId="167" fontId="26" fillId="0" borderId="21" xfId="39" applyNumberFormat="1" applyFont="1" applyBorder="1" applyAlignment="1" applyProtection="1">
      <alignment horizontal="center"/>
      <protection locked="0"/>
    </xf>
    <xf numFmtId="167" fontId="26" fillId="0" borderId="22" xfId="39" applyNumberFormat="1" applyFont="1" applyBorder="1" applyAlignment="1" applyProtection="1">
      <alignment horizontal="center"/>
      <protection locked="0"/>
    </xf>
    <xf numFmtId="3" fontId="26" fillId="0" borderId="15" xfId="39" applyNumberFormat="1" applyFont="1" applyBorder="1" applyAlignment="1" applyProtection="1">
      <alignment horizontal="center"/>
      <protection locked="0"/>
    </xf>
    <xf numFmtId="3" fontId="26" fillId="0" borderId="13" xfId="39" applyNumberFormat="1" applyFont="1" applyBorder="1" applyAlignment="1" applyProtection="1">
      <alignment horizontal="center"/>
      <protection locked="0"/>
    </xf>
    <xf numFmtId="3" fontId="26" fillId="0" borderId="24" xfId="39" applyNumberFormat="1" applyFont="1" applyBorder="1" applyAlignment="1" applyProtection="1">
      <alignment horizontal="center"/>
      <protection locked="0"/>
    </xf>
    <xf numFmtId="167" fontId="2" fillId="0" borderId="14" xfId="39" applyNumberFormat="1" applyBorder="1" applyAlignment="1" applyProtection="1">
      <alignment horizontal="center"/>
    </xf>
    <xf numFmtId="167" fontId="2" fillId="0" borderId="11" xfId="39" applyNumberFormat="1" applyBorder="1" applyAlignment="1" applyProtection="1">
      <alignment horizontal="center"/>
    </xf>
    <xf numFmtId="167" fontId="2" fillId="0" borderId="25" xfId="39" applyNumberFormat="1" applyBorder="1" applyAlignment="1" applyProtection="1">
      <alignment horizontal="center"/>
    </xf>
    <xf numFmtId="167" fontId="2" fillId="0" borderId="12" xfId="39" applyNumberFormat="1" applyBorder="1" applyAlignment="1" applyProtection="1">
      <alignment horizontal="center"/>
    </xf>
    <xf numFmtId="167" fontId="2" fillId="0" borderId="0" xfId="39" applyNumberFormat="1" applyBorder="1" applyAlignment="1" applyProtection="1">
      <alignment horizontal="center"/>
    </xf>
    <xf numFmtId="167" fontId="2" fillId="0" borderId="19" xfId="39" applyNumberFormat="1" applyBorder="1" applyAlignment="1" applyProtection="1">
      <alignment horizontal="center"/>
    </xf>
    <xf numFmtId="167" fontId="2" fillId="0" borderId="26" xfId="39" applyNumberFormat="1" applyBorder="1" applyAlignment="1" applyProtection="1">
      <alignment horizontal="center"/>
    </xf>
    <xf numFmtId="167" fontId="2" fillId="0" borderId="10" xfId="39" applyNumberFormat="1" applyBorder="1" applyAlignment="1" applyProtection="1">
      <alignment horizontal="center"/>
    </xf>
    <xf numFmtId="167" fontId="2" fillId="0" borderId="27" xfId="39" applyNumberFormat="1" applyBorder="1" applyAlignment="1" applyProtection="1">
      <alignment horizontal="center"/>
    </xf>
    <xf numFmtId="0" fontId="1" fillId="0" borderId="0" xfId="0" applyFont="1"/>
    <xf numFmtId="0" fontId="1" fillId="0" borderId="0" xfId="52"/>
    <xf numFmtId="0" fontId="29" fillId="0" borderId="0" xfId="52" applyFont="1"/>
    <xf numFmtId="164" fontId="30" fillId="0" borderId="0" xfId="52" applyNumberFormat="1" applyFont="1" applyProtection="1"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fill"/>
      <protection locked="0"/>
    </xf>
    <xf numFmtId="0" fontId="3" fillId="0" borderId="0" xfId="0" applyFont="1" applyBorder="1"/>
    <xf numFmtId="0" fontId="1" fillId="0" borderId="0" xfId="0" applyFont="1" applyAlignment="1" applyProtection="1">
      <alignment horizontal="left"/>
    </xf>
    <xf numFmtId="165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0" fontId="1" fillId="0" borderId="0" xfId="52" applyAlignment="1" applyProtection="1">
      <alignment horizontal="left"/>
      <protection locked="0"/>
    </xf>
    <xf numFmtId="168" fontId="26" fillId="0" borderId="21" xfId="39" applyNumberFormat="1" applyFont="1" applyBorder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fill"/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4" fillId="0" borderId="0" xfId="0" applyFont="1" applyProtection="1">
      <protection locked="0"/>
    </xf>
  </cellXfs>
  <cellStyles count="5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Explanatory Text 2" xfId="29"/>
    <cellStyle name="Good 2" xfId="30"/>
    <cellStyle name="Heading 1 2" xfId="31"/>
    <cellStyle name="Heading 2 2" xfId="32"/>
    <cellStyle name="Heading 3 2" xfId="33"/>
    <cellStyle name="Heading 3 3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39"/>
    <cellStyle name="Normal 2 2" xfId="40"/>
    <cellStyle name="Normal 2 3" xfId="41"/>
    <cellStyle name="Normal 2 4" xfId="42"/>
    <cellStyle name="Normal 2 5" xfId="56"/>
    <cellStyle name="Normal 3" xfId="43"/>
    <cellStyle name="Normal 3 2" xfId="44"/>
    <cellStyle name="Normal 4" xfId="45"/>
    <cellStyle name="Normal 5" xfId="52"/>
    <cellStyle name="Note 2" xfId="46"/>
    <cellStyle name="Note 2 2" xfId="54"/>
    <cellStyle name="Note 2 2 2" xfId="55"/>
    <cellStyle name="Note 3" xfId="47"/>
    <cellStyle name="Note 4" xfId="53"/>
    <cellStyle name="Output 2" xfId="48"/>
    <cellStyle name="Title 2" xfId="49"/>
    <cellStyle name="Total 2" xfId="50"/>
    <cellStyle name="Warning Text 2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68"/>
  <sheetViews>
    <sheetView tabSelected="1" zoomScaleNormal="100" workbookViewId="0">
      <selection activeCell="F3" sqref="F3"/>
    </sheetView>
  </sheetViews>
  <sheetFormatPr defaultRowHeight="13.2" x14ac:dyDescent="0.25"/>
  <cols>
    <col min="1" max="1" width="6.88671875" customWidth="1"/>
    <col min="2" max="2" width="28.6640625" customWidth="1"/>
    <col min="3" max="3" width="9" customWidth="1"/>
    <col min="4" max="6" width="11.6640625" customWidth="1"/>
    <col min="7" max="7" width="11" customWidth="1"/>
    <col min="8" max="8" width="1.6640625" customWidth="1"/>
    <col min="9" max="9" width="12.6640625" customWidth="1"/>
    <col min="10" max="10" width="9.6640625" customWidth="1"/>
    <col min="11" max="13" width="7.6640625" customWidth="1"/>
    <col min="14" max="14" width="10.6640625" customWidth="1"/>
    <col min="15" max="15" width="1.6640625" customWidth="1"/>
    <col min="16" max="16" width="19.6640625" customWidth="1"/>
    <col min="17" max="17" width="9.6640625" customWidth="1"/>
  </cols>
  <sheetData>
    <row r="1" spans="1:23" ht="13.8" x14ac:dyDescent="0.25">
      <c r="A1" s="99" t="s">
        <v>88</v>
      </c>
      <c r="B1" s="96"/>
      <c r="C1" s="97"/>
      <c r="D1" s="97"/>
      <c r="E1" s="97"/>
      <c r="F1" s="97"/>
      <c r="G1" s="97"/>
      <c r="H1" s="6"/>
      <c r="I1" s="6"/>
      <c r="J1" s="2"/>
      <c r="Q1" s="2"/>
      <c r="R1" s="2"/>
      <c r="S1" s="2"/>
      <c r="T1" s="2"/>
      <c r="U1" s="2"/>
      <c r="V1" s="2"/>
      <c r="W1" s="2"/>
    </row>
    <row r="2" spans="1:23" ht="13.8" customHeight="1" x14ac:dyDescent="0.25">
      <c r="A2" s="100" t="s">
        <v>83</v>
      </c>
      <c r="B2" s="101"/>
      <c r="C2" s="98" t="s">
        <v>84</v>
      </c>
      <c r="D2" s="97"/>
      <c r="E2" s="97"/>
      <c r="F2" s="97"/>
      <c r="G2" s="97"/>
      <c r="H2" s="6"/>
      <c r="I2" s="6"/>
      <c r="J2" s="2"/>
      <c r="Q2" s="2"/>
      <c r="R2" s="2"/>
      <c r="S2" s="2"/>
      <c r="T2" s="2"/>
      <c r="U2" s="2"/>
      <c r="V2" s="2"/>
      <c r="W2" s="2"/>
    </row>
    <row r="3" spans="1:23" ht="13.8" x14ac:dyDescent="0.25">
      <c r="A3" s="100" t="s">
        <v>85</v>
      </c>
      <c r="B3" s="102"/>
      <c r="C3" s="102"/>
      <c r="D3" s="102"/>
      <c r="E3" s="103" t="s">
        <v>55</v>
      </c>
      <c r="F3" s="95">
        <v>800</v>
      </c>
      <c r="G3" s="103" t="s">
        <v>89</v>
      </c>
      <c r="H3" s="6"/>
      <c r="I3" s="6"/>
      <c r="J3" s="2"/>
      <c r="Q3" s="2"/>
      <c r="R3" s="2"/>
      <c r="S3" s="2"/>
      <c r="T3" s="2"/>
      <c r="U3" s="2"/>
      <c r="V3" s="2"/>
      <c r="W3" s="2"/>
    </row>
    <row r="4" spans="1:23" ht="13.8" x14ac:dyDescent="0.25">
      <c r="A4" s="104" t="s">
        <v>82</v>
      </c>
      <c r="B4" s="105"/>
      <c r="C4" s="102"/>
      <c r="D4" s="102"/>
      <c r="E4" s="102"/>
      <c r="F4" s="102"/>
      <c r="G4" s="102"/>
      <c r="H4" s="6"/>
      <c r="I4" s="6"/>
      <c r="J4" s="2"/>
      <c r="Q4" s="2"/>
      <c r="R4" s="2"/>
      <c r="S4" s="2"/>
      <c r="T4" s="2"/>
      <c r="U4" s="2"/>
      <c r="V4" s="2"/>
      <c r="W4" s="2"/>
    </row>
    <row r="5" spans="1:23" ht="13.8" x14ac:dyDescent="0.25">
      <c r="A5" s="96"/>
      <c r="B5" s="103" t="s">
        <v>86</v>
      </c>
      <c r="C5" s="102"/>
      <c r="D5" s="102"/>
      <c r="E5" s="102"/>
      <c r="F5" s="96"/>
      <c r="G5" s="102"/>
      <c r="H5" s="81"/>
      <c r="I5" s="81"/>
      <c r="J5" s="2"/>
      <c r="Q5" s="2"/>
      <c r="R5" s="2"/>
      <c r="S5" s="2"/>
      <c r="T5" s="2"/>
      <c r="U5" s="2"/>
      <c r="V5" s="2"/>
      <c r="W5" s="2"/>
    </row>
    <row r="6" spans="1:23" ht="13.8" x14ac:dyDescent="0.25">
      <c r="A6" s="96"/>
      <c r="B6" s="103" t="s">
        <v>87</v>
      </c>
      <c r="C6" s="102"/>
      <c r="D6" s="102"/>
      <c r="E6" s="96"/>
      <c r="F6" s="102"/>
      <c r="G6" s="102"/>
      <c r="H6" s="6"/>
      <c r="J6" s="2"/>
      <c r="Q6" s="2"/>
      <c r="R6" s="2"/>
      <c r="S6" s="2"/>
      <c r="T6" s="2"/>
      <c r="U6" s="2"/>
      <c r="V6" s="2"/>
      <c r="W6" s="2"/>
    </row>
    <row r="7" spans="1:23" ht="13.8" x14ac:dyDescent="0.25">
      <c r="A7" s="5" t="s">
        <v>0</v>
      </c>
      <c r="B7" s="6"/>
      <c r="C7" s="3" t="s">
        <v>2</v>
      </c>
      <c r="D7" s="4" t="s">
        <v>3</v>
      </c>
      <c r="E7" s="4" t="s">
        <v>4</v>
      </c>
      <c r="F7" s="4" t="s">
        <v>1</v>
      </c>
      <c r="G7" s="15" t="s">
        <v>5</v>
      </c>
      <c r="H7" s="7"/>
      <c r="J7" s="2"/>
      <c r="Q7" s="2"/>
      <c r="R7" s="2"/>
      <c r="S7" s="2"/>
      <c r="T7" s="2"/>
      <c r="U7" s="2"/>
      <c r="V7" s="2"/>
      <c r="W7" s="2"/>
    </row>
    <row r="8" spans="1:23" ht="13.8" x14ac:dyDescent="0.25">
      <c r="A8" s="8" t="s">
        <v>15</v>
      </c>
      <c r="B8" s="6"/>
      <c r="C8" s="6"/>
      <c r="D8" s="6"/>
      <c r="E8" s="6"/>
      <c r="F8" s="6"/>
      <c r="G8" s="6"/>
      <c r="H8" s="6"/>
      <c r="J8" s="2"/>
      <c r="Q8" s="2"/>
      <c r="R8" s="2"/>
      <c r="S8" s="2"/>
      <c r="T8" s="2"/>
      <c r="U8" s="2"/>
      <c r="V8" s="2"/>
      <c r="W8" s="2"/>
    </row>
    <row r="9" spans="1:23" ht="13.8" x14ac:dyDescent="0.25">
      <c r="A9" s="6"/>
      <c r="B9" s="82" t="s">
        <v>81</v>
      </c>
      <c r="C9" s="83" t="s">
        <v>7</v>
      </c>
      <c r="D9" s="9">
        <v>5</v>
      </c>
      <c r="E9" s="9">
        <v>4.5</v>
      </c>
      <c r="F9" s="10">
        <f>E9*D9</f>
        <v>22.5</v>
      </c>
      <c r="G9" s="11" t="s">
        <v>6</v>
      </c>
      <c r="H9" s="6"/>
      <c r="J9" s="2"/>
      <c r="Q9" s="2"/>
      <c r="R9" s="2"/>
      <c r="S9" s="2"/>
      <c r="T9" s="2"/>
      <c r="U9" s="2"/>
      <c r="V9" s="2"/>
      <c r="W9" s="2"/>
    </row>
    <row r="10" spans="1:23" ht="13.8" x14ac:dyDescent="0.25">
      <c r="A10" s="6"/>
      <c r="B10" s="87" t="s">
        <v>61</v>
      </c>
      <c r="C10" s="75"/>
      <c r="D10" s="6"/>
      <c r="E10" s="6"/>
      <c r="F10" s="6"/>
      <c r="G10" s="6"/>
      <c r="H10" s="6"/>
      <c r="J10" s="2"/>
      <c r="Q10" s="2"/>
      <c r="R10" s="2"/>
      <c r="S10" s="2"/>
      <c r="T10" s="2"/>
      <c r="U10" s="2"/>
      <c r="V10" s="2"/>
      <c r="W10" s="2"/>
    </row>
    <row r="11" spans="1:23" ht="13.8" x14ac:dyDescent="0.25">
      <c r="A11" s="6"/>
      <c r="B11" s="82" t="s">
        <v>65</v>
      </c>
      <c r="C11" s="83" t="s">
        <v>7</v>
      </c>
      <c r="D11" s="9">
        <v>60</v>
      </c>
      <c r="E11" s="9">
        <v>0.55000000000000004</v>
      </c>
      <c r="F11" s="10">
        <f>E11*D11</f>
        <v>33</v>
      </c>
      <c r="G11" s="11" t="s">
        <v>6</v>
      </c>
      <c r="H11" s="6"/>
      <c r="J11" s="2"/>
      <c r="Q11" s="2"/>
      <c r="R11" s="2"/>
      <c r="S11" s="2"/>
      <c r="T11" s="2"/>
      <c r="U11" s="2"/>
      <c r="V11" s="2"/>
      <c r="W11" s="2"/>
    </row>
    <row r="12" spans="1:23" ht="13.8" x14ac:dyDescent="0.25">
      <c r="A12" s="6"/>
      <c r="B12" s="82" t="s">
        <v>66</v>
      </c>
      <c r="C12" s="83" t="s">
        <v>7</v>
      </c>
      <c r="D12" s="9">
        <v>35</v>
      </c>
      <c r="E12" s="9">
        <v>0.45</v>
      </c>
      <c r="F12" s="10">
        <f>E12*D12</f>
        <v>15.75</v>
      </c>
      <c r="G12" s="11" t="s">
        <v>6</v>
      </c>
      <c r="H12" s="6"/>
      <c r="J12" s="2"/>
      <c r="Q12" s="2"/>
      <c r="R12" s="2"/>
      <c r="S12" s="2"/>
      <c r="T12" s="2"/>
      <c r="U12" s="2"/>
      <c r="V12" s="2"/>
      <c r="W12" s="2"/>
    </row>
    <row r="13" spans="1:23" ht="13.8" customHeight="1" x14ac:dyDescent="0.25">
      <c r="A13" s="6"/>
      <c r="B13" s="82" t="s">
        <v>67</v>
      </c>
      <c r="C13" s="83" t="s">
        <v>7</v>
      </c>
      <c r="D13" s="9">
        <v>35</v>
      </c>
      <c r="E13" s="9">
        <v>0.4</v>
      </c>
      <c r="F13" s="10">
        <f>E13*D13</f>
        <v>14</v>
      </c>
      <c r="G13" s="11" t="s">
        <v>6</v>
      </c>
      <c r="H13" s="6"/>
      <c r="J13" s="2"/>
      <c r="Q13" s="2"/>
      <c r="R13" s="2"/>
      <c r="S13" s="2"/>
      <c r="T13" s="2"/>
      <c r="U13" s="2"/>
      <c r="V13" s="2"/>
      <c r="W13" s="2"/>
    </row>
    <row r="14" spans="1:23" ht="13.8" x14ac:dyDescent="0.25">
      <c r="A14" s="6"/>
      <c r="B14" s="86" t="s">
        <v>62</v>
      </c>
      <c r="C14" s="83" t="s">
        <v>8</v>
      </c>
      <c r="D14" s="9">
        <v>0</v>
      </c>
      <c r="E14" s="9">
        <v>0</v>
      </c>
      <c r="F14" s="10">
        <f>E14*D14</f>
        <v>0</v>
      </c>
      <c r="G14" s="11" t="s">
        <v>6</v>
      </c>
      <c r="H14" s="6"/>
      <c r="J14" s="2"/>
      <c r="Q14" s="2"/>
      <c r="R14" s="2"/>
      <c r="S14" s="2"/>
      <c r="T14" s="2"/>
      <c r="U14" s="2"/>
      <c r="V14" s="2"/>
      <c r="W14" s="2"/>
    </row>
    <row r="15" spans="1:23" ht="13.8" x14ac:dyDescent="0.25">
      <c r="A15" s="6"/>
      <c r="B15" s="86" t="s">
        <v>90</v>
      </c>
      <c r="C15" s="83" t="s">
        <v>8</v>
      </c>
      <c r="D15" s="9">
        <v>0.33</v>
      </c>
      <c r="E15" s="9">
        <v>35</v>
      </c>
      <c r="F15" s="10">
        <f>E15*D15</f>
        <v>11.55</v>
      </c>
      <c r="G15" s="11" t="s">
        <v>6</v>
      </c>
      <c r="H15" s="6"/>
      <c r="J15" s="2"/>
      <c r="Q15" s="2"/>
      <c r="R15" s="2"/>
      <c r="S15" s="2"/>
      <c r="T15" s="2"/>
      <c r="U15" s="2"/>
      <c r="V15" s="2"/>
      <c r="W15" s="2"/>
    </row>
    <row r="16" spans="1:23" ht="13.8" x14ac:dyDescent="0.25">
      <c r="A16" s="6"/>
      <c r="B16" s="86" t="s">
        <v>63</v>
      </c>
      <c r="C16" s="83" t="s">
        <v>9</v>
      </c>
      <c r="D16" s="9">
        <v>1</v>
      </c>
      <c r="E16" s="9">
        <v>25</v>
      </c>
      <c r="F16" s="10">
        <f t="shared" ref="F16:F29" si="0">D16*E16</f>
        <v>25</v>
      </c>
      <c r="G16" s="11" t="s">
        <v>6</v>
      </c>
      <c r="H16" s="6"/>
      <c r="J16" s="2"/>
      <c r="Q16" s="2"/>
      <c r="R16" s="2"/>
      <c r="S16" s="2"/>
      <c r="T16" s="2"/>
      <c r="U16" s="2"/>
      <c r="V16" s="2"/>
      <c r="W16" s="2"/>
    </row>
    <row r="17" spans="1:23" ht="13.8" x14ac:dyDescent="0.25">
      <c r="A17" s="6"/>
      <c r="B17" s="86" t="s">
        <v>64</v>
      </c>
      <c r="C17" s="83" t="s">
        <v>9</v>
      </c>
      <c r="D17" s="9">
        <v>1</v>
      </c>
      <c r="E17" s="9">
        <v>0</v>
      </c>
      <c r="F17" s="10">
        <f t="shared" si="0"/>
        <v>0</v>
      </c>
      <c r="G17" s="11" t="s">
        <v>6</v>
      </c>
      <c r="H17" s="6"/>
      <c r="J17" s="2"/>
      <c r="Q17" s="2"/>
      <c r="R17" s="2"/>
      <c r="S17" s="2"/>
      <c r="T17" s="2"/>
      <c r="U17" s="2"/>
      <c r="V17" s="2"/>
      <c r="W17" s="2"/>
    </row>
    <row r="18" spans="1:23" ht="13.8" x14ac:dyDescent="0.25">
      <c r="A18" s="6"/>
      <c r="B18" s="88" t="s">
        <v>68</v>
      </c>
      <c r="C18" s="83" t="s">
        <v>9</v>
      </c>
      <c r="D18" s="9">
        <v>1</v>
      </c>
      <c r="E18" s="9">
        <v>0</v>
      </c>
      <c r="F18" s="10">
        <f t="shared" si="0"/>
        <v>0</v>
      </c>
      <c r="G18" s="11" t="s">
        <v>6</v>
      </c>
      <c r="H18" s="6"/>
      <c r="J18" s="2"/>
      <c r="Q18" s="2"/>
      <c r="R18" s="2"/>
      <c r="S18" s="2"/>
      <c r="T18" s="2"/>
      <c r="U18" s="2"/>
      <c r="V18" s="2"/>
      <c r="W18" s="2"/>
    </row>
    <row r="19" spans="1:23" ht="13.8" x14ac:dyDescent="0.25">
      <c r="A19" s="6"/>
      <c r="B19" s="82" t="s">
        <v>78</v>
      </c>
      <c r="C19" s="83" t="s">
        <v>9</v>
      </c>
      <c r="D19" s="9">
        <v>1</v>
      </c>
      <c r="E19" s="9">
        <v>5</v>
      </c>
      <c r="F19" s="10">
        <f>D19*E19</f>
        <v>5</v>
      </c>
      <c r="G19" s="11" t="s">
        <v>6</v>
      </c>
      <c r="H19" s="6"/>
      <c r="J19" s="2"/>
      <c r="Q19" s="2"/>
      <c r="R19" s="2"/>
      <c r="S19" s="2"/>
      <c r="T19" s="2"/>
      <c r="U19" s="2"/>
      <c r="V19" s="2"/>
      <c r="W19" s="2"/>
    </row>
    <row r="20" spans="1:23" ht="13.8" x14ac:dyDescent="0.25">
      <c r="A20" s="6"/>
      <c r="B20" s="89" t="s">
        <v>69</v>
      </c>
      <c r="C20" s="83" t="s">
        <v>7</v>
      </c>
      <c r="D20" s="18">
        <f>+F3</f>
        <v>800</v>
      </c>
      <c r="E20" s="9">
        <v>0</v>
      </c>
      <c r="F20" s="10">
        <f t="shared" si="0"/>
        <v>0</v>
      </c>
      <c r="G20" s="11" t="s">
        <v>6</v>
      </c>
      <c r="H20" s="6"/>
      <c r="J20" s="2"/>
      <c r="Q20" s="2"/>
      <c r="R20" s="2"/>
      <c r="S20" s="2"/>
      <c r="T20" s="2"/>
      <c r="U20" s="2"/>
      <c r="V20" s="2"/>
      <c r="W20" s="2"/>
    </row>
    <row r="21" spans="1:23" ht="13.8" x14ac:dyDescent="0.25">
      <c r="A21" s="6"/>
      <c r="B21" s="89" t="s">
        <v>70</v>
      </c>
      <c r="C21" s="83" t="s">
        <v>7</v>
      </c>
      <c r="D21" s="18">
        <f>+F3</f>
        <v>800</v>
      </c>
      <c r="E21" s="9">
        <v>0.01</v>
      </c>
      <c r="F21" s="10">
        <f t="shared" si="0"/>
        <v>8</v>
      </c>
      <c r="G21" s="11" t="s">
        <v>6</v>
      </c>
      <c r="H21" s="6"/>
      <c r="J21" s="2"/>
      <c r="Q21" s="2"/>
      <c r="R21" s="2"/>
      <c r="S21" s="2"/>
      <c r="T21" s="2"/>
      <c r="U21" s="2"/>
      <c r="V21" s="2"/>
      <c r="W21" s="2"/>
    </row>
    <row r="22" spans="1:23" ht="13.8" x14ac:dyDescent="0.25">
      <c r="A22" s="6"/>
      <c r="B22" s="89" t="s">
        <v>71</v>
      </c>
      <c r="C22" s="83" t="s">
        <v>9</v>
      </c>
      <c r="D22" s="9">
        <v>0</v>
      </c>
      <c r="E22" s="9">
        <v>0</v>
      </c>
      <c r="F22" s="10">
        <f t="shared" si="0"/>
        <v>0</v>
      </c>
      <c r="G22" s="11" t="s">
        <v>6</v>
      </c>
      <c r="H22" s="6"/>
      <c r="J22" s="2"/>
      <c r="Q22" s="2"/>
      <c r="R22" s="2"/>
      <c r="S22" s="2"/>
      <c r="T22" s="2"/>
      <c r="U22" s="2"/>
      <c r="V22" s="2"/>
      <c r="W22" s="2"/>
    </row>
    <row r="23" spans="1:23" ht="13.8" x14ac:dyDescent="0.25">
      <c r="A23" s="6"/>
      <c r="B23" s="89" t="s">
        <v>72</v>
      </c>
      <c r="C23" s="83" t="s">
        <v>9</v>
      </c>
      <c r="D23" s="9">
        <v>0</v>
      </c>
      <c r="E23" s="9">
        <v>9</v>
      </c>
      <c r="F23" s="10">
        <f t="shared" si="0"/>
        <v>0</v>
      </c>
      <c r="G23" s="11" t="s">
        <v>6</v>
      </c>
      <c r="H23" s="6"/>
      <c r="J23" s="2"/>
      <c r="Q23" s="2"/>
      <c r="R23" s="2"/>
      <c r="S23" s="2"/>
      <c r="T23" s="2"/>
      <c r="U23" s="2"/>
      <c r="V23" s="2"/>
      <c r="W23" s="2"/>
    </row>
    <row r="24" spans="1:23" ht="13.8" x14ac:dyDescent="0.25">
      <c r="A24" s="6"/>
      <c r="B24" s="82" t="s">
        <v>73</v>
      </c>
      <c r="C24" s="83" t="s">
        <v>10</v>
      </c>
      <c r="D24" s="9">
        <v>0</v>
      </c>
      <c r="E24" s="9">
        <v>12</v>
      </c>
      <c r="F24" s="10">
        <f t="shared" si="0"/>
        <v>0</v>
      </c>
      <c r="G24" s="11" t="s">
        <v>6</v>
      </c>
      <c r="H24" s="6"/>
      <c r="J24" s="2"/>
      <c r="Q24" s="2"/>
      <c r="R24" s="2"/>
      <c r="S24" s="2"/>
      <c r="T24" s="2"/>
      <c r="U24" s="2"/>
      <c r="V24" s="2"/>
      <c r="W24" s="2"/>
    </row>
    <row r="25" spans="1:23" ht="13.8" x14ac:dyDescent="0.25">
      <c r="A25" s="6"/>
      <c r="B25" s="90" t="s">
        <v>74</v>
      </c>
      <c r="C25" s="83" t="s">
        <v>9</v>
      </c>
      <c r="D25" s="10">
        <v>1</v>
      </c>
      <c r="E25" s="10">
        <v>22.5</v>
      </c>
      <c r="F25" s="10">
        <f t="shared" si="0"/>
        <v>22.5</v>
      </c>
      <c r="G25" s="11" t="s">
        <v>6</v>
      </c>
      <c r="H25" s="6"/>
      <c r="J25" s="2"/>
      <c r="Q25" s="2"/>
      <c r="R25" s="2"/>
      <c r="S25" s="2"/>
      <c r="T25" s="2"/>
      <c r="U25" s="2"/>
      <c r="V25" s="2"/>
      <c r="W25" s="2"/>
    </row>
    <row r="26" spans="1:23" ht="13.8" x14ac:dyDescent="0.25">
      <c r="A26" s="6"/>
      <c r="B26" s="84" t="s">
        <v>60</v>
      </c>
      <c r="C26" s="85" t="s">
        <v>9</v>
      </c>
      <c r="D26" s="79">
        <v>1</v>
      </c>
      <c r="E26" s="9">
        <v>30</v>
      </c>
      <c r="F26" s="10">
        <f t="shared" ref="F26" si="1">+D26*E26</f>
        <v>30</v>
      </c>
      <c r="G26" s="80" t="s">
        <v>6</v>
      </c>
      <c r="H26" s="6"/>
      <c r="J26" s="2"/>
      <c r="Q26" s="2"/>
      <c r="R26" s="2"/>
      <c r="S26" s="2"/>
      <c r="T26" s="2"/>
      <c r="U26" s="2"/>
      <c r="V26" s="2"/>
      <c r="W26" s="2"/>
    </row>
    <row r="27" spans="1:23" ht="13.8" x14ac:dyDescent="0.25">
      <c r="A27" s="6"/>
      <c r="B27" s="91" t="s">
        <v>75</v>
      </c>
      <c r="C27" s="83" t="s">
        <v>9</v>
      </c>
      <c r="D27" s="10">
        <v>1</v>
      </c>
      <c r="E27" s="9">
        <v>0</v>
      </c>
      <c r="F27" s="10">
        <f>D27*E27</f>
        <v>0</v>
      </c>
      <c r="G27" s="11" t="s">
        <v>6</v>
      </c>
      <c r="H27" s="6"/>
      <c r="J27" s="2"/>
      <c r="Q27" s="2"/>
      <c r="R27" s="2"/>
      <c r="S27" s="2"/>
      <c r="T27" s="2"/>
      <c r="U27" s="2"/>
      <c r="V27" s="2"/>
      <c r="W27" s="2"/>
    </row>
    <row r="28" spans="1:23" ht="13.8" x14ac:dyDescent="0.25">
      <c r="A28" s="6"/>
      <c r="B28" s="91" t="s">
        <v>76</v>
      </c>
      <c r="C28" s="83" t="s">
        <v>14</v>
      </c>
      <c r="D28" s="10">
        <v>1</v>
      </c>
      <c r="E28" s="9">
        <v>12.5</v>
      </c>
      <c r="F28" s="10">
        <f>E28*D28</f>
        <v>12.5</v>
      </c>
      <c r="G28" s="11" t="s">
        <v>6</v>
      </c>
      <c r="H28" s="6"/>
      <c r="J28" s="2"/>
      <c r="Q28" s="2"/>
      <c r="R28" s="2"/>
      <c r="S28" s="2"/>
      <c r="T28" s="2"/>
      <c r="U28" s="2"/>
      <c r="V28" s="2"/>
      <c r="W28" s="2"/>
    </row>
    <row r="29" spans="1:23" ht="13.8" x14ac:dyDescent="0.25">
      <c r="A29" s="6"/>
      <c r="B29" s="92" t="s">
        <v>77</v>
      </c>
      <c r="C29" s="83" t="s">
        <v>11</v>
      </c>
      <c r="D29" s="10">
        <f>(SUM(F9:F28)-(F20+F21))*6/12</f>
        <v>95.90000000000002</v>
      </c>
      <c r="E29" s="16">
        <v>5.5E-2</v>
      </c>
      <c r="F29" s="10">
        <f t="shared" si="0"/>
        <v>5.2745000000000015</v>
      </c>
      <c r="G29" s="6"/>
      <c r="H29" s="6"/>
      <c r="J29" s="2"/>
      <c r="Q29" s="2"/>
      <c r="R29" s="2"/>
      <c r="S29" s="2"/>
      <c r="T29" s="2"/>
      <c r="U29" s="2"/>
      <c r="V29" s="2"/>
      <c r="W29" s="2"/>
    </row>
    <row r="30" spans="1:23" ht="13.8" x14ac:dyDescent="0.25">
      <c r="A30" s="6"/>
      <c r="B30" s="6"/>
      <c r="C30" s="6"/>
      <c r="D30" s="6"/>
      <c r="E30" s="6"/>
      <c r="F30" s="12"/>
      <c r="G30" s="12"/>
      <c r="H30" s="6"/>
      <c r="J30" s="2"/>
      <c r="Q30" s="2"/>
      <c r="R30" s="2"/>
      <c r="S30" s="2"/>
      <c r="T30" s="2"/>
      <c r="U30" s="2"/>
      <c r="V30" s="2"/>
      <c r="W30" s="2"/>
    </row>
    <row r="31" spans="1:23" ht="13.8" x14ac:dyDescent="0.25">
      <c r="A31" s="8" t="s">
        <v>12</v>
      </c>
      <c r="B31" s="6"/>
      <c r="C31" s="6"/>
      <c r="D31" s="6"/>
      <c r="E31" s="6"/>
      <c r="F31" s="10">
        <f>SUM(F9:F29)</f>
        <v>205.0745</v>
      </c>
      <c r="G31" s="11" t="s">
        <v>6</v>
      </c>
      <c r="H31" s="6"/>
      <c r="J31" s="2"/>
      <c r="Q31" s="2"/>
      <c r="R31" s="2"/>
      <c r="S31" s="2"/>
      <c r="T31" s="2"/>
      <c r="U31" s="2"/>
      <c r="V31" s="2"/>
      <c r="W31" s="2"/>
    </row>
    <row r="32" spans="1:23" ht="13.8" x14ac:dyDescent="0.25">
      <c r="A32" s="6"/>
      <c r="B32" s="6"/>
      <c r="C32" s="6"/>
      <c r="D32" s="6"/>
      <c r="E32" s="6"/>
      <c r="F32" s="6"/>
      <c r="G32" s="6"/>
      <c r="H32" s="6"/>
      <c r="J32" s="2"/>
      <c r="Q32" s="2"/>
      <c r="R32" s="2"/>
      <c r="S32" s="2"/>
      <c r="T32" s="2"/>
      <c r="U32" s="2"/>
      <c r="V32" s="2"/>
      <c r="W32" s="2"/>
    </row>
    <row r="33" spans="1:23" ht="13.8" x14ac:dyDescent="0.25">
      <c r="A33" s="6"/>
      <c r="B33" s="6"/>
      <c r="C33" s="6"/>
      <c r="D33" s="6"/>
      <c r="E33" s="6"/>
      <c r="F33" s="6"/>
      <c r="G33" s="6"/>
      <c r="H33" s="6"/>
      <c r="J33" s="2"/>
      <c r="Q33" s="2"/>
      <c r="R33" s="2"/>
      <c r="S33" s="2"/>
      <c r="T33" s="2"/>
      <c r="U33" s="2"/>
      <c r="V33" s="2"/>
      <c r="W33" s="2"/>
    </row>
    <row r="34" spans="1:23" ht="13.8" x14ac:dyDescent="0.25">
      <c r="A34" s="8" t="s">
        <v>49</v>
      </c>
      <c r="B34" s="6"/>
      <c r="C34" s="6"/>
      <c r="D34" s="6"/>
      <c r="E34" s="6"/>
      <c r="F34" s="6"/>
      <c r="G34" s="6"/>
      <c r="H34" s="6"/>
      <c r="J34" s="2"/>
      <c r="Q34" s="2"/>
      <c r="R34" s="2"/>
      <c r="S34" s="2"/>
      <c r="T34" s="2"/>
      <c r="U34" s="2"/>
      <c r="V34" s="2"/>
      <c r="W34" s="2"/>
    </row>
    <row r="35" spans="1:23" ht="13.8" x14ac:dyDescent="0.25">
      <c r="A35" s="6"/>
      <c r="B35" s="93" t="s">
        <v>74</v>
      </c>
      <c r="C35" s="83" t="s">
        <v>9</v>
      </c>
      <c r="D35" s="10">
        <v>1</v>
      </c>
      <c r="E35" s="10">
        <v>35</v>
      </c>
      <c r="F35" s="10">
        <f>E35*D35</f>
        <v>35</v>
      </c>
      <c r="G35" s="11" t="s">
        <v>6</v>
      </c>
      <c r="H35" s="6"/>
      <c r="J35" s="2"/>
      <c r="Q35" s="2"/>
      <c r="R35" s="2"/>
      <c r="S35" s="2"/>
      <c r="T35" s="2"/>
      <c r="U35" s="2"/>
      <c r="V35" s="2"/>
      <c r="W35" s="2"/>
    </row>
    <row r="36" spans="1:23" ht="13.8" x14ac:dyDescent="0.25">
      <c r="A36" s="6"/>
      <c r="B36" s="93" t="s">
        <v>73</v>
      </c>
      <c r="C36" s="83" t="s">
        <v>9</v>
      </c>
      <c r="D36" s="9">
        <v>0</v>
      </c>
      <c r="E36" s="9">
        <v>125</v>
      </c>
      <c r="F36" s="10">
        <f>E36*D36</f>
        <v>0</v>
      </c>
      <c r="G36" s="11" t="s">
        <v>6</v>
      </c>
      <c r="H36" s="6"/>
      <c r="J36" s="2"/>
      <c r="Q36" s="2"/>
      <c r="R36" s="2"/>
      <c r="S36" s="2"/>
      <c r="T36" s="2"/>
      <c r="U36" s="2"/>
      <c r="V36" s="2"/>
      <c r="W36" s="2"/>
    </row>
    <row r="37" spans="1:23" ht="13.8" x14ac:dyDescent="0.25">
      <c r="A37" s="6"/>
      <c r="B37" s="93" t="s">
        <v>79</v>
      </c>
      <c r="C37" s="83" t="s">
        <v>9</v>
      </c>
      <c r="D37" s="10">
        <v>1</v>
      </c>
      <c r="E37" s="9">
        <v>0</v>
      </c>
      <c r="F37" s="10">
        <f>E37*D37</f>
        <v>0</v>
      </c>
      <c r="G37" s="11" t="s">
        <v>6</v>
      </c>
      <c r="H37" s="6"/>
      <c r="J37" s="2"/>
      <c r="Q37" s="2"/>
      <c r="R37" s="2"/>
      <c r="S37" s="2"/>
      <c r="T37" s="2"/>
      <c r="U37" s="2"/>
      <c r="V37" s="2"/>
      <c r="W37" s="2"/>
    </row>
    <row r="38" spans="1:23" ht="13.8" x14ac:dyDescent="0.25">
      <c r="A38" s="6"/>
      <c r="B38" s="93" t="s">
        <v>80</v>
      </c>
      <c r="C38" s="83" t="s">
        <v>11</v>
      </c>
      <c r="D38" s="10">
        <f>F31</f>
        <v>205.0745</v>
      </c>
      <c r="E38" s="9">
        <v>7.0000000000000007E-2</v>
      </c>
      <c r="F38" s="10">
        <f>E38*D38</f>
        <v>14.355215000000001</v>
      </c>
      <c r="G38" s="6"/>
      <c r="H38" s="6"/>
      <c r="J38" s="2"/>
      <c r="Q38" s="2"/>
      <c r="R38" s="2"/>
      <c r="S38" s="2"/>
      <c r="T38" s="2"/>
      <c r="U38" s="2"/>
      <c r="V38" s="2"/>
      <c r="W38" s="2"/>
    </row>
    <row r="39" spans="1:23" ht="13.8" x14ac:dyDescent="0.25">
      <c r="A39" s="6"/>
      <c r="B39" s="6"/>
      <c r="C39" s="2"/>
      <c r="D39" s="6"/>
      <c r="E39" s="6"/>
      <c r="F39" s="12"/>
      <c r="G39" s="12"/>
      <c r="H39" s="6"/>
      <c r="J39" s="2"/>
      <c r="Q39" s="2"/>
      <c r="R39" s="2"/>
      <c r="S39" s="2"/>
      <c r="T39" s="2"/>
      <c r="U39" s="2"/>
      <c r="V39" s="2"/>
      <c r="W39" s="2"/>
    </row>
    <row r="40" spans="1:23" ht="13.8" x14ac:dyDescent="0.25">
      <c r="A40" s="5" t="s">
        <v>13</v>
      </c>
      <c r="B40" s="6"/>
      <c r="C40" s="2"/>
      <c r="D40" s="6"/>
      <c r="E40" s="6"/>
      <c r="F40" s="10">
        <f>SUM(F35:F38)</f>
        <v>49.355215000000001</v>
      </c>
      <c r="G40" s="11" t="s">
        <v>6</v>
      </c>
      <c r="H40" s="6"/>
      <c r="J40" s="2"/>
      <c r="Q40" s="2"/>
      <c r="R40" s="2"/>
      <c r="S40" s="2"/>
      <c r="T40" s="2"/>
      <c r="U40" s="2"/>
      <c r="V40" s="2"/>
      <c r="W40" s="2"/>
    </row>
    <row r="41" spans="1:23" ht="13.8" x14ac:dyDescent="0.25">
      <c r="A41" s="6"/>
      <c r="B41" s="6"/>
      <c r="C41" s="6"/>
      <c r="D41" s="6"/>
      <c r="E41" s="6"/>
      <c r="F41" s="6"/>
      <c r="G41" s="6"/>
      <c r="H41" s="6"/>
      <c r="J41" s="2"/>
      <c r="Q41" s="2"/>
      <c r="R41" s="2"/>
      <c r="S41" s="2"/>
      <c r="T41" s="2"/>
      <c r="U41" s="2"/>
      <c r="V41" s="2"/>
      <c r="W41" s="2"/>
    </row>
    <row r="42" spans="1:23" ht="13.8" x14ac:dyDescent="0.25">
      <c r="A42" s="8" t="s">
        <v>50</v>
      </c>
      <c r="B42" s="6"/>
      <c r="C42" s="6"/>
      <c r="D42" s="6"/>
      <c r="E42" s="6"/>
      <c r="F42" s="10">
        <f>F31+F40</f>
        <v>254.42971499999999</v>
      </c>
      <c r="G42" s="11" t="s">
        <v>6</v>
      </c>
      <c r="H42" s="6"/>
      <c r="J42" s="2"/>
      <c r="Q42" s="2"/>
      <c r="R42" s="2"/>
      <c r="S42" s="2"/>
      <c r="T42" s="2"/>
      <c r="U42" s="2"/>
      <c r="V42" s="2"/>
      <c r="W42" s="2"/>
    </row>
    <row r="43" spans="1:23" ht="13.8" x14ac:dyDescent="0.25">
      <c r="A43" s="13"/>
      <c r="B43" s="6"/>
      <c r="C43" s="6"/>
      <c r="D43" s="6"/>
      <c r="E43" s="6"/>
      <c r="F43" s="6"/>
      <c r="G43" s="6"/>
      <c r="H43" s="6"/>
      <c r="I43" s="6"/>
      <c r="J43" s="2"/>
      <c r="Q43" s="2"/>
      <c r="R43" s="2"/>
      <c r="S43" s="2"/>
      <c r="T43" s="2"/>
      <c r="U43" s="2"/>
      <c r="V43" s="2"/>
      <c r="W43" s="2"/>
    </row>
    <row r="44" spans="1:23" ht="13.8" x14ac:dyDescent="0.25">
      <c r="A44" s="13"/>
      <c r="B44" s="6"/>
      <c r="C44" s="6"/>
      <c r="D44" s="6"/>
      <c r="E44" s="6"/>
      <c r="F44" s="6"/>
      <c r="G44" s="6"/>
      <c r="H44" s="6"/>
      <c r="I44" s="6"/>
      <c r="J44" s="2"/>
      <c r="Q44" s="2"/>
      <c r="R44" s="2"/>
      <c r="S44" s="2"/>
      <c r="T44" s="2"/>
      <c r="U44" s="2"/>
      <c r="V44" s="2"/>
      <c r="W44" s="2"/>
    </row>
    <row r="45" spans="1:23" ht="13.8" x14ac:dyDescent="0.25">
      <c r="A45" s="13"/>
      <c r="B45" s="49" t="s">
        <v>51</v>
      </c>
      <c r="C45" s="50"/>
      <c r="D45" s="50"/>
      <c r="E45" s="50"/>
      <c r="F45" s="50"/>
      <c r="G45" s="52"/>
      <c r="H45" s="6"/>
      <c r="I45" s="6"/>
      <c r="J45" s="2"/>
      <c r="Q45" s="2"/>
      <c r="R45" s="2"/>
      <c r="S45" s="2"/>
      <c r="T45" s="2"/>
      <c r="U45" s="2"/>
      <c r="V45" s="2"/>
      <c r="W45" s="2"/>
    </row>
    <row r="46" spans="1:23" ht="13.8" x14ac:dyDescent="0.25">
      <c r="A46" s="13"/>
      <c r="B46" s="49" t="s">
        <v>52</v>
      </c>
      <c r="C46" s="51"/>
      <c r="D46" s="53"/>
      <c r="E46" s="53"/>
      <c r="F46" s="53"/>
      <c r="G46" s="51"/>
      <c r="H46" s="6"/>
      <c r="I46" s="6"/>
      <c r="J46" s="2"/>
      <c r="Q46" s="2"/>
      <c r="R46" s="2"/>
      <c r="S46" s="2"/>
      <c r="T46" s="2"/>
      <c r="U46" s="2"/>
      <c r="V46" s="2"/>
      <c r="W46" s="2"/>
    </row>
    <row r="47" spans="1:23" ht="13.8" x14ac:dyDescent="0.25">
      <c r="A47" s="13"/>
      <c r="B47" s="54"/>
      <c r="C47" s="55" t="s">
        <v>54</v>
      </c>
      <c r="D47" s="56"/>
      <c r="E47" s="57"/>
      <c r="F47" s="56"/>
      <c r="G47" s="58"/>
      <c r="H47" s="6"/>
      <c r="I47" s="6"/>
      <c r="J47" s="2"/>
      <c r="Q47" s="2"/>
      <c r="R47" s="2"/>
      <c r="S47" s="2"/>
      <c r="T47" s="2"/>
      <c r="U47" s="2"/>
      <c r="V47" s="2"/>
      <c r="W47" s="2"/>
    </row>
    <row r="48" spans="1:23" ht="13.8" x14ac:dyDescent="0.25">
      <c r="A48" s="13"/>
      <c r="B48" s="59" t="s">
        <v>53</v>
      </c>
      <c r="C48" s="60">
        <v>0.25</v>
      </c>
      <c r="D48" s="94">
        <v>0.27500000000000002</v>
      </c>
      <c r="E48" s="61">
        <v>0.3</v>
      </c>
      <c r="F48" s="94">
        <v>0.32500000000000001</v>
      </c>
      <c r="G48" s="62">
        <v>0.35</v>
      </c>
      <c r="H48" s="6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58" ht="13.8" x14ac:dyDescent="0.25">
      <c r="A49" s="13"/>
      <c r="B49" s="63">
        <v>600</v>
      </c>
      <c r="C49" s="66">
        <f>+(C$48*$B49)-($F$31-$F$20-$F$21)-($B49*($E$20+$E$21))</f>
        <v>-53.0745</v>
      </c>
      <c r="D49" s="67">
        <f>+(D$48*$B49)-($F$31-$F$20-$F$21)-($B49*($E$20+$E$21))</f>
        <v>-38.0745</v>
      </c>
      <c r="E49" s="67">
        <f>+(E$48*$B49)-($F$31-$F$20-$F$21)-($B49*($E$20+$E$21))</f>
        <v>-23.0745</v>
      </c>
      <c r="F49" s="67">
        <f>+(F$48*$B49)-($F$31-$F$20-$F$21)-($B49*($E$20+$E$21))</f>
        <v>-8.0745000000000005</v>
      </c>
      <c r="G49" s="68">
        <f>+(G$48*$B49)-($F$31-$F$20-$F$21)-($B49*($E$20+$E$21))</f>
        <v>6.9254999999999995</v>
      </c>
      <c r="H49" s="6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58" ht="13.8" x14ac:dyDescent="0.25">
      <c r="A50" s="13"/>
      <c r="B50" s="64">
        <v>700</v>
      </c>
      <c r="C50" s="69">
        <f t="shared" ref="C50:G53" si="2">+(C$48*$B50)-($F$31-$F$20-$F$21)-($B50*($E$20+$E$21))</f>
        <v>-29.0745</v>
      </c>
      <c r="D50" s="70">
        <f t="shared" si="2"/>
        <v>-11.574499999999972</v>
      </c>
      <c r="E50" s="70">
        <f t="shared" si="2"/>
        <v>5.9254999999999995</v>
      </c>
      <c r="F50" s="70">
        <f t="shared" si="2"/>
        <v>23.4255</v>
      </c>
      <c r="G50" s="71">
        <f t="shared" si="2"/>
        <v>40.925499999999971</v>
      </c>
      <c r="H50" s="6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58" ht="13.8" x14ac:dyDescent="0.25">
      <c r="A51" s="17"/>
      <c r="B51" s="64">
        <v>800</v>
      </c>
      <c r="C51" s="69">
        <f t="shared" si="2"/>
        <v>-5.0745000000000005</v>
      </c>
      <c r="D51" s="70">
        <f t="shared" si="2"/>
        <v>14.925500000000028</v>
      </c>
      <c r="E51" s="70">
        <f t="shared" si="2"/>
        <v>34.9255</v>
      </c>
      <c r="F51" s="70">
        <f t="shared" si="2"/>
        <v>54.9255</v>
      </c>
      <c r="G51" s="71">
        <f t="shared" si="2"/>
        <v>74.9255</v>
      </c>
      <c r="H51" s="6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58" ht="13.8" x14ac:dyDescent="0.25">
      <c r="A52" s="14"/>
      <c r="B52" s="64">
        <v>900</v>
      </c>
      <c r="C52" s="69">
        <f t="shared" si="2"/>
        <v>18.9255</v>
      </c>
      <c r="D52" s="70">
        <f t="shared" si="2"/>
        <v>41.425500000000028</v>
      </c>
      <c r="E52" s="70">
        <f t="shared" si="2"/>
        <v>63.9255</v>
      </c>
      <c r="F52" s="70">
        <f t="shared" si="2"/>
        <v>86.4255</v>
      </c>
      <c r="G52" s="71">
        <f t="shared" si="2"/>
        <v>108.9255</v>
      </c>
      <c r="H52" s="6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58" ht="13.8" x14ac:dyDescent="0.25">
      <c r="A53" s="6"/>
      <c r="B53" s="65">
        <v>1000</v>
      </c>
      <c r="C53" s="72">
        <f t="shared" si="2"/>
        <v>42.9255</v>
      </c>
      <c r="D53" s="73">
        <f t="shared" si="2"/>
        <v>67.9255</v>
      </c>
      <c r="E53" s="73">
        <f t="shared" si="2"/>
        <v>92.9255</v>
      </c>
      <c r="F53" s="73">
        <f t="shared" si="2"/>
        <v>117.9255</v>
      </c>
      <c r="G53" s="74">
        <f t="shared" si="2"/>
        <v>142.9255</v>
      </c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58" ht="13.8" x14ac:dyDescent="0.25">
      <c r="A54" s="78" t="s">
        <v>56</v>
      </c>
      <c r="B54" s="6"/>
      <c r="C54" s="6"/>
      <c r="D54" s="6"/>
      <c r="E54" s="6"/>
      <c r="F54" s="6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58" ht="13.8" x14ac:dyDescent="0.25">
      <c r="A55" s="76"/>
      <c r="B55" s="75"/>
      <c r="C55" s="2"/>
      <c r="E55" s="2"/>
      <c r="F55" s="6"/>
      <c r="G55" s="6"/>
      <c r="H55" s="6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58" ht="13.8" x14ac:dyDescent="0.25">
      <c r="A56" s="77" t="s">
        <v>57</v>
      </c>
      <c r="B56" s="2"/>
      <c r="C56" s="2"/>
      <c r="E56" s="2"/>
      <c r="F56" s="6"/>
      <c r="G56" s="6"/>
      <c r="H56" s="6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3.8" x14ac:dyDescent="0.25">
      <c r="A57" s="77" t="s">
        <v>58</v>
      </c>
      <c r="B57" s="2"/>
      <c r="C57" s="2"/>
      <c r="E57" s="2"/>
      <c r="F57" s="6"/>
      <c r="G57" s="6"/>
      <c r="H57" s="6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58" ht="13.8" x14ac:dyDescent="0.25">
      <c r="A58" s="77" t="s">
        <v>59</v>
      </c>
      <c r="B58" s="2"/>
      <c r="C58" s="2"/>
      <c r="E58" s="2"/>
      <c r="F58" s="6"/>
      <c r="G58" s="6"/>
      <c r="H58" s="6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58" ht="13.8" x14ac:dyDescent="0.25">
      <c r="A59" s="6"/>
      <c r="B59" s="2"/>
      <c r="C59" s="2"/>
      <c r="E59" s="2"/>
      <c r="F59" s="6"/>
      <c r="G59" s="6"/>
      <c r="H59" s="6"/>
      <c r="I59" s="6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58" ht="13.8" x14ac:dyDescent="0.25">
      <c r="A60" s="6"/>
      <c r="B60" s="2"/>
      <c r="C60" s="2"/>
      <c r="E60" s="2"/>
      <c r="F60" s="6"/>
      <c r="G60" s="6"/>
      <c r="H60" s="6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5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5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5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5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</sheetData>
  <sheetProtection sheet="1" objects="1" scenarios="1"/>
  <phoneticPr fontId="0" type="noConversion"/>
  <pageMargins left="0.75" right="0.75" top="0.5" bottom="0.25" header="0.5" footer="0.5"/>
  <pageSetup scale="85" orientation="portrait" r:id="rId1"/>
  <headerFooter alignWithMargins="0">
    <oddHeader xml:space="preserve">&amp;C </oddHeader>
  </headerFooter>
  <rowBreaks count="1" manualBreakCount="1">
    <brk id="5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opLeftCell="B1" workbookViewId="0">
      <selection activeCell="B1" sqref="B1"/>
    </sheetView>
  </sheetViews>
  <sheetFormatPr defaultRowHeight="13.2" x14ac:dyDescent="0.25"/>
  <sheetData>
    <row r="1" spans="2:16" x14ac:dyDescent="0.25">
      <c r="C1" s="45" t="s">
        <v>42</v>
      </c>
    </row>
    <row r="3" spans="2:16" x14ac:dyDescent="0.2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2:16" x14ac:dyDescent="0.25">
      <c r="B4" s="19"/>
      <c r="C4" s="24"/>
      <c r="D4" s="25"/>
      <c r="E4" s="26" t="s">
        <v>16</v>
      </c>
      <c r="F4" s="27"/>
      <c r="G4" s="28" t="s">
        <v>17</v>
      </c>
      <c r="H4" s="27" t="s">
        <v>18</v>
      </c>
      <c r="I4" s="27" t="s">
        <v>19</v>
      </c>
      <c r="J4" s="29" t="s">
        <v>20</v>
      </c>
      <c r="K4" s="27" t="s">
        <v>21</v>
      </c>
      <c r="L4" s="26" t="s">
        <v>22</v>
      </c>
      <c r="M4" s="27" t="s">
        <v>23</v>
      </c>
      <c r="N4" s="27" t="s">
        <v>24</v>
      </c>
      <c r="O4" s="27" t="s">
        <v>25</v>
      </c>
      <c r="P4" s="44"/>
    </row>
    <row r="5" spans="2:16" ht="13.8" thickBot="1" x14ac:dyDescent="0.3">
      <c r="B5" s="19"/>
      <c r="C5" s="20" t="s">
        <v>26</v>
      </c>
      <c r="D5" s="21"/>
      <c r="E5" s="30" t="s">
        <v>27</v>
      </c>
      <c r="F5" s="22"/>
      <c r="G5" s="22" t="s">
        <v>28</v>
      </c>
      <c r="H5" s="22" t="s">
        <v>29</v>
      </c>
      <c r="I5" s="22" t="s">
        <v>30</v>
      </c>
      <c r="J5" s="23" t="s">
        <v>31</v>
      </c>
      <c r="K5" s="22"/>
      <c r="L5" s="30"/>
      <c r="M5" s="22" t="s">
        <v>32</v>
      </c>
      <c r="N5" s="22" t="s">
        <v>33</v>
      </c>
      <c r="O5" s="22" t="s">
        <v>33</v>
      </c>
      <c r="P5" s="44"/>
    </row>
    <row r="6" spans="2:16" ht="13.8" thickBot="1" x14ac:dyDescent="0.3">
      <c r="B6" s="19"/>
      <c r="C6" s="31"/>
      <c r="D6" s="32"/>
      <c r="E6" s="32"/>
      <c r="F6" s="33" t="s">
        <v>34</v>
      </c>
      <c r="G6" s="34"/>
      <c r="H6" s="34"/>
      <c r="I6" s="34"/>
      <c r="J6" s="35" t="s">
        <v>35</v>
      </c>
      <c r="K6" s="34"/>
      <c r="L6" s="34"/>
      <c r="M6" s="36"/>
      <c r="N6" s="34"/>
      <c r="O6" s="37"/>
      <c r="P6" s="44"/>
    </row>
    <row r="7" spans="2:16" ht="14.4" x14ac:dyDescent="0.3">
      <c r="B7" s="19"/>
      <c r="C7" s="20"/>
      <c r="D7" s="21"/>
      <c r="E7" s="22"/>
      <c r="F7" s="22"/>
      <c r="G7" s="40"/>
      <c r="H7" s="39"/>
      <c r="I7" s="39"/>
      <c r="J7" s="39"/>
      <c r="K7" s="41"/>
      <c r="L7" s="41"/>
      <c r="M7" s="41"/>
      <c r="N7" s="41"/>
      <c r="O7" s="41"/>
      <c r="P7" s="43"/>
    </row>
    <row r="8" spans="2:16" x14ac:dyDescent="0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44"/>
    </row>
    <row r="9" spans="2:16" ht="14.4" x14ac:dyDescent="0.3">
      <c r="B9" s="19">
        <v>13</v>
      </c>
      <c r="C9" s="46" t="s">
        <v>43</v>
      </c>
      <c r="D9" s="46" t="s">
        <v>44</v>
      </c>
      <c r="E9" s="46" t="s">
        <v>45</v>
      </c>
      <c r="F9" s="46">
        <v>170</v>
      </c>
      <c r="G9" s="47">
        <v>60400</v>
      </c>
      <c r="H9" s="46">
        <v>150</v>
      </c>
      <c r="I9" s="46">
        <v>8</v>
      </c>
      <c r="J9" s="46">
        <v>9.8000000000000004E-2</v>
      </c>
      <c r="K9" s="48">
        <v>3</v>
      </c>
      <c r="L9" s="48">
        <v>2.66</v>
      </c>
      <c r="M9" s="48">
        <v>5.66</v>
      </c>
      <c r="N9" s="48">
        <v>7.15</v>
      </c>
      <c r="O9" s="48">
        <v>12.81</v>
      </c>
      <c r="P9" s="43"/>
    </row>
    <row r="10" spans="2:16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44"/>
    </row>
    <row r="11" spans="2:16" ht="14.4" x14ac:dyDescent="0.3">
      <c r="B11" s="19">
        <v>13</v>
      </c>
      <c r="C11" s="20" t="s">
        <v>36</v>
      </c>
      <c r="D11" s="21" t="s">
        <v>37</v>
      </c>
      <c r="E11" s="22" t="s">
        <v>38</v>
      </c>
      <c r="F11" s="22"/>
      <c r="G11" s="40">
        <v>11100</v>
      </c>
      <c r="H11" s="39">
        <v>200</v>
      </c>
      <c r="I11" s="39">
        <v>8</v>
      </c>
      <c r="J11" s="39">
        <v>2.8000000000000001E-2</v>
      </c>
      <c r="K11" s="41">
        <v>0.86</v>
      </c>
      <c r="L11" s="41">
        <v>0.26</v>
      </c>
      <c r="M11" s="41">
        <v>1.1200000000000001</v>
      </c>
      <c r="N11" s="41">
        <v>0.98000000000000009</v>
      </c>
      <c r="O11" s="41">
        <v>2.1</v>
      </c>
      <c r="P11" s="43"/>
    </row>
    <row r="12" spans="2:16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44"/>
    </row>
    <row r="13" spans="2:16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44"/>
    </row>
    <row r="14" spans="2:16" ht="14.4" x14ac:dyDescent="0.3">
      <c r="B14" s="19">
        <v>13</v>
      </c>
      <c r="C14" s="20" t="s">
        <v>39</v>
      </c>
      <c r="D14" s="21" t="s">
        <v>40</v>
      </c>
      <c r="E14" s="22" t="s">
        <v>41</v>
      </c>
      <c r="F14" s="22"/>
      <c r="G14" s="40">
        <v>26700</v>
      </c>
      <c r="H14" s="39">
        <v>300</v>
      </c>
      <c r="I14" s="39">
        <v>8</v>
      </c>
      <c r="J14" s="39">
        <v>8.5000000000000006E-2</v>
      </c>
      <c r="K14" s="41">
        <v>4.9800000000000004</v>
      </c>
      <c r="L14" s="41">
        <v>3.2</v>
      </c>
      <c r="M14" s="41">
        <v>8.18</v>
      </c>
      <c r="N14" s="41">
        <v>11.44</v>
      </c>
      <c r="O14" s="41">
        <v>19.619999999999997</v>
      </c>
      <c r="P14" s="43"/>
    </row>
    <row r="15" spans="2:16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44"/>
    </row>
    <row r="16" spans="2:16" x14ac:dyDescent="0.2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44"/>
    </row>
    <row r="17" spans="2:16" x14ac:dyDescent="0.25">
      <c r="B17" s="19"/>
      <c r="C17" s="19"/>
      <c r="D17" s="19"/>
      <c r="E17" s="19"/>
      <c r="F17" s="19"/>
      <c r="G17" s="19"/>
      <c r="H17" s="19"/>
      <c r="I17" s="19"/>
      <c r="J17" s="38">
        <v>0.34300000000000003</v>
      </c>
      <c r="K17" s="19"/>
      <c r="L17" s="19"/>
      <c r="M17" s="38">
        <v>20.499999999999996</v>
      </c>
      <c r="N17" s="19"/>
      <c r="O17" s="38">
        <v>44.089999999999996</v>
      </c>
      <c r="P17" s="42"/>
    </row>
    <row r="21" spans="2:16" x14ac:dyDescent="0.25">
      <c r="C21" s="2" t="s">
        <v>46</v>
      </c>
      <c r="F21" s="2">
        <v>2</v>
      </c>
      <c r="G21" s="2" t="s">
        <v>47</v>
      </c>
      <c r="H21">
        <v>2.85</v>
      </c>
      <c r="J21">
        <f>+F21*H21</f>
        <v>5.7</v>
      </c>
    </row>
    <row r="23" spans="2:16" x14ac:dyDescent="0.25">
      <c r="C23" s="2" t="s">
        <v>48</v>
      </c>
      <c r="F23">
        <v>2</v>
      </c>
      <c r="G23" s="2" t="s">
        <v>47</v>
      </c>
      <c r="H23">
        <v>3.85</v>
      </c>
      <c r="J23">
        <f>+F23*H23</f>
        <v>7.7</v>
      </c>
    </row>
    <row r="26" spans="2:16" x14ac:dyDescent="0.25">
      <c r="J26">
        <f>+J21+J23</f>
        <v>13.4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 Sesame2016</vt:lpstr>
      <vt:lpstr>Sheet3</vt:lpstr>
      <vt:lpstr>Sheet4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 Sesame2016'!Print_Area</vt:lpstr>
    </vt:vector>
  </TitlesOfParts>
  <Company>Auburn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pcname</dc:creator>
  <cp:lastModifiedBy>Max Runge</cp:lastModifiedBy>
  <cp:lastPrinted>2014-03-20T21:22:01Z</cp:lastPrinted>
  <dcterms:created xsi:type="dcterms:W3CDTF">1998-05-18T14:17:09Z</dcterms:created>
  <dcterms:modified xsi:type="dcterms:W3CDTF">2016-02-22T20:53:18Z</dcterms:modified>
</cp:coreProperties>
</file>