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ljo\Documents\ACES-WRKN\EnterpriseBudgets\v2-2016\"/>
    </mc:Choice>
  </mc:AlternateContent>
  <bookViews>
    <workbookView xWindow="0" yWindow="135" windowWidth="15195" windowHeight="7935"/>
  </bookViews>
  <sheets>
    <sheet name="SoybeansIRR2017" sheetId="1" r:id="rId1"/>
    <sheet name="Sheet1" sheetId="2" r:id="rId2"/>
  </sheets>
  <definedNames>
    <definedName name="_xlnm.Print_Area" localSheetId="0">SoybeansIRR2017!$A$1:$G$62</definedName>
  </definedNames>
  <calcPr calcId="162913"/>
</workbook>
</file>

<file path=xl/calcChain.xml><?xml version="1.0" encoding="utf-8"?>
<calcChain xmlns="http://schemas.openxmlformats.org/spreadsheetml/2006/main">
  <c r="F15" i="1" l="1"/>
  <c r="F17" i="1" l="1"/>
  <c r="F13" i="1" l="1"/>
  <c r="F29" i="1" l="1"/>
  <c r="F28" i="1"/>
  <c r="F16" i="1" l="1"/>
  <c r="F18" i="1" l="1"/>
  <c r="D25" i="1" l="1"/>
  <c r="F25" i="1" s="1"/>
  <c r="D26" i="1"/>
  <c r="F26" i="1"/>
  <c r="G12" i="2" s="1"/>
  <c r="I12" i="2" s="1"/>
  <c r="F11" i="1"/>
  <c r="G6" i="2" s="1"/>
  <c r="I6" i="2" s="1"/>
  <c r="F14" i="1"/>
  <c r="G8" i="2" s="1"/>
  <c r="F19" i="1"/>
  <c r="F20" i="1"/>
  <c r="F21" i="1"/>
  <c r="F22" i="1"/>
  <c r="F23" i="1"/>
  <c r="F24" i="1"/>
  <c r="G15" i="2" s="1"/>
  <c r="I15" i="2" s="1"/>
  <c r="F27" i="1"/>
  <c r="F30" i="1"/>
  <c r="F31" i="1"/>
  <c r="G14" i="2" s="1"/>
  <c r="I14" i="2" s="1"/>
  <c r="F37" i="1"/>
  <c r="F38" i="1"/>
  <c r="F39" i="1"/>
  <c r="G10" i="2" l="1"/>
  <c r="I10" i="2" s="1"/>
  <c r="I8" i="2"/>
  <c r="D32" i="1"/>
  <c r="F32" i="1" s="1"/>
  <c r="F34" i="1" s="1"/>
  <c r="C55" i="1" l="1"/>
  <c r="G16" i="2"/>
  <c r="E54" i="1" l="1"/>
  <c r="D53" i="1"/>
  <c r="D52" i="1"/>
  <c r="E55" i="1"/>
  <c r="G52" i="1"/>
  <c r="E56" i="1"/>
  <c r="F53" i="1"/>
  <c r="D56" i="1"/>
  <c r="C53" i="1"/>
  <c r="D55" i="1"/>
  <c r="D40" i="1"/>
  <c r="F40" i="1" s="1"/>
  <c r="F42" i="1" s="1"/>
  <c r="F45" i="1" s="1"/>
  <c r="F55" i="1"/>
  <c r="F56" i="1"/>
  <c r="G56" i="1"/>
  <c r="F52" i="1"/>
  <c r="E52" i="1"/>
  <c r="E53" i="1"/>
  <c r="C56" i="1"/>
  <c r="G53" i="1"/>
  <c r="F54" i="1"/>
  <c r="G54" i="1"/>
  <c r="D54" i="1"/>
  <c r="G55" i="1"/>
  <c r="C52" i="1"/>
  <c r="C54" i="1"/>
  <c r="I16" i="2"/>
  <c r="I18" i="2" s="1"/>
  <c r="G18" i="2"/>
</calcChain>
</file>

<file path=xl/sharedStrings.xml><?xml version="1.0" encoding="utf-8"?>
<sst xmlns="http://schemas.openxmlformats.org/spreadsheetml/2006/main" count="140" uniqueCount="73">
  <si>
    <t/>
  </si>
  <si>
    <t>Estimated Costs Per Acre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</si>
  <si>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</si>
  <si>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</si>
  <si>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</si>
  <si>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</si>
  <si>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</si>
  <si>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</si>
  <si>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</si>
  <si>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</si>
  <si>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</si>
  <si>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</si>
  <si>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</si>
  <si>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</si>
  <si>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</si>
  <si>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</si>
  <si>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 &amp; Inoculant</t>
  </si>
  <si>
    <t>BAG</t>
  </si>
  <si>
    <t>_</t>
  </si>
  <si>
    <t>Fertilizer</t>
  </si>
  <si>
    <t xml:space="preserve">  Phosphate</t>
  </si>
  <si>
    <t>UNITS</t>
  </si>
  <si>
    <t xml:space="preserve">  Potash</t>
  </si>
  <si>
    <t>Lime (Prorated)</t>
  </si>
  <si>
    <t>TONS</t>
  </si>
  <si>
    <t>Herbicides</t>
  </si>
  <si>
    <t>ACRE</t>
  </si>
  <si>
    <t>Insecticides</t>
  </si>
  <si>
    <t>Fungicides</t>
  </si>
  <si>
    <t>Nematicide</t>
  </si>
  <si>
    <t>Consultant/Scouting Fee</t>
  </si>
  <si>
    <t>Irrigation</t>
  </si>
  <si>
    <t>AC/IN</t>
  </si>
  <si>
    <t>Drying</t>
  </si>
  <si>
    <t>BU.</t>
  </si>
  <si>
    <t>Hauling</t>
  </si>
  <si>
    <t>Crop Insurance</t>
  </si>
  <si>
    <t>Aerial Application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</si>
  <si>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</si>
  <si>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</si>
  <si>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</si>
  <si>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</si>
  <si>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</si>
  <si>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</si>
  <si>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</si>
  <si>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TRACTOR/MACHINERY</t>
  </si>
  <si>
    <t>IRRIGATION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</si>
  <si>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</si>
  <si>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</si>
  <si>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</si>
  <si>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</si>
  <si>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</si>
  <si>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</si>
  <si>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</si>
  <si>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Yld Bu/acre</t>
  </si>
  <si>
    <t xml:space="preserve">                                             AT VARYING YIELD AND PRICE LEVELS(1)</t>
  </si>
  <si>
    <t>Note: To customize this budget, you may change any numbers in blue.</t>
  </si>
  <si>
    <t>-----------------------------------PRICE ($/BU)----------------------------------------</t>
  </si>
  <si>
    <t xml:space="preserve">                                      NET RETURNS PER ACRE ABOVE SPECIFIED VARIABLE EXPENSES</t>
  </si>
  <si>
    <t>Poultry Litter</t>
  </si>
  <si>
    <t>Cover Crop Establishment.</t>
  </si>
  <si>
    <t>SOYBEANS IRRIGATED- Enterprise Planning Budget Summary</t>
  </si>
  <si>
    <t xml:space="preserve">  Nitrogen</t>
  </si>
  <si>
    <t>Seed</t>
  </si>
  <si>
    <t>Fertilzer &amp; Lime</t>
  </si>
  <si>
    <t>Chemicals</t>
  </si>
  <si>
    <t>Drying &amp; Hauling</t>
  </si>
  <si>
    <t>Machinery &amp; Labor</t>
  </si>
  <si>
    <t>Other</t>
  </si>
  <si>
    <t>ALABAMA, 2017</t>
  </si>
  <si>
    <t>Boron /Micronutrients</t>
  </si>
  <si>
    <t>FERTILIZER RATES  BASED ON MED. LEVEL OF SOIL FERTILITY.  SOIL TEST ARE RECOMMENDED ON INDIVIDUAL FIELDS. FERT &amp; LIME COSTS REFLECT CUSTOM SPREADING.</t>
  </si>
  <si>
    <t>1  Production costs held constant except for drying &amp; cleaning, hauling, and checkoff.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</si>
</sst>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_)"/>
    <numFmt numFmtId="166" formatCode="0.0000"/>
    <numFmt numFmtId="167" formatCode="&quot;$&quot;#,##0.0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b/>
      <sz val="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</cellStyleXfs>
  <cellXfs count="106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center"/>
      <protection locked="0"/>
    </xf>
    <xf numFmtId="164" fontId="24" fillId="0" borderId="10" xfId="0" applyNumberFormat="1" applyFont="1" applyBorder="1" applyProtection="1">
      <protection locked="0"/>
    </xf>
    <xf numFmtId="167" fontId="20" fillId="0" borderId="10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1" xfId="0" quotePrefix="1" applyNumberFormat="1" applyFont="1" applyBorder="1" applyAlignment="1" applyProtection="1">
      <alignment horizontal="left"/>
      <protection locked="0"/>
    </xf>
    <xf numFmtId="0" fontId="2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164" fontId="22" fillId="0" borderId="13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0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8" xfId="0" applyNumberFormat="1" applyFont="1" applyBorder="1" applyAlignment="1" applyProtection="1">
      <alignment horizontal="left"/>
      <protection locked="0"/>
    </xf>
    <xf numFmtId="164" fontId="22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Protection="1">
      <protection locked="0"/>
    </xf>
    <xf numFmtId="0" fontId="24" fillId="0" borderId="0" xfId="0" applyFont="1" applyBorder="1" applyAlignment="1" applyProtection="1">
      <alignment horizontal="fill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164" fontId="28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6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4" fillId="0" borderId="0" xfId="0" applyNumberFormat="1" applyFont="1" applyProtection="1"/>
    <xf numFmtId="0" fontId="0" fillId="0" borderId="0" xfId="0"/>
    <xf numFmtId="0" fontId="1" fillId="0" borderId="0" xfId="43"/>
    <xf numFmtId="0" fontId="1" fillId="0" borderId="0" xfId="43"/>
    <xf numFmtId="2" fontId="1" fillId="0" borderId="0" xfId="43" applyNumberFormat="1"/>
    <xf numFmtId="164" fontId="29" fillId="0" borderId="0" xfId="43" applyNumberFormat="1" applyFont="1" applyProtection="1">
      <protection locked="0"/>
    </xf>
    <xf numFmtId="0" fontId="32" fillId="0" borderId="0" xfId="43" applyFont="1" applyAlignment="1" applyProtection="1">
      <alignment horizontal="left"/>
    </xf>
    <xf numFmtId="164" fontId="24" fillId="0" borderId="25" xfId="0" applyNumberFormat="1" applyFont="1" applyBorder="1" applyProtection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 3" xfId="50"/>
    <cellStyle name="Note" xfId="37" builtinId="10" customBuiltin="1"/>
    <cellStyle name="Note 2" xfId="42"/>
    <cellStyle name="Note 2 2" xfId="47"/>
    <cellStyle name="Note 2 3" xfId="49"/>
    <cellStyle name="Note 2 4" xfId="44"/>
    <cellStyle name="Note 3" xfId="46"/>
    <cellStyle name="Note 3 2" xfId="48"/>
    <cellStyle name="Note 3 3" xfId="52"/>
    <cellStyle name="Note 3 4" xfId="51"/>
    <cellStyle name="Note 4" xfId="45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1"/>
  <sheetViews>
    <sheetView tabSelected="1" topLeftCell="A43" workbookViewId="0">
      <selection activeCell="D55" sqref="D55"/>
    </sheetView>
  </sheetViews>
  <sheetFormatPr defaultRowHeight="12.75" x14ac:dyDescent="0.2"/>
  <cols>
    <col min="1" max="1" width="9.7109375" customWidth="1"/>
    <col min="2" max="2" width="28.7109375" customWidth="1"/>
    <col min="3" max="3" width="7.7109375" customWidth="1"/>
    <col min="4" max="6" width="11.7109375" customWidth="1"/>
    <col min="7" max="7" width="12.140625" customWidth="1"/>
    <col min="8" max="8" width="5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" x14ac:dyDescent="0.25">
      <c r="A1" s="49" t="s">
        <v>61</v>
      </c>
      <c r="B1" s="30"/>
      <c r="C1" s="46"/>
      <c r="D1" s="46"/>
      <c r="E1" s="46"/>
      <c r="F1" s="46"/>
      <c r="G1" s="46"/>
      <c r="H1" s="50"/>
      <c r="I1" s="50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">
      <c r="A2" s="51" t="s">
        <v>1</v>
      </c>
      <c r="B2" s="52"/>
      <c r="C2" s="48" t="s">
        <v>56</v>
      </c>
      <c r="D2" s="46"/>
      <c r="E2" s="46"/>
      <c r="F2" s="46"/>
      <c r="G2" s="46"/>
      <c r="H2" s="50"/>
      <c r="I2" s="50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4.25" x14ac:dyDescent="0.2">
      <c r="A3" s="51" t="s">
        <v>2</v>
      </c>
      <c r="B3" s="53"/>
      <c r="C3" s="53"/>
      <c r="D3" s="53"/>
      <c r="E3" s="54" t="s">
        <v>3</v>
      </c>
      <c r="F3" s="4">
        <v>60</v>
      </c>
      <c r="G3" s="54" t="s">
        <v>4</v>
      </c>
      <c r="H3" s="54"/>
      <c r="I3" s="53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5" x14ac:dyDescent="0.25">
      <c r="A4" s="55" t="s">
        <v>69</v>
      </c>
      <c r="B4" s="56"/>
      <c r="C4" s="53"/>
      <c r="D4" s="53"/>
      <c r="E4" s="53"/>
      <c r="F4" s="53"/>
      <c r="G4" s="53"/>
      <c r="H4" s="53"/>
      <c r="I4" s="53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4.25" x14ac:dyDescent="0.2">
      <c r="A5" s="30"/>
      <c r="B5" s="54" t="s">
        <v>5</v>
      </c>
      <c r="C5" s="53"/>
      <c r="D5" s="53"/>
      <c r="E5" s="53"/>
      <c r="F5" s="30"/>
      <c r="G5" s="53"/>
      <c r="H5" s="53"/>
      <c r="I5" s="53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0</v>
      </c>
      <c r="AO5" s="1"/>
      <c r="AP5" s="1"/>
      <c r="AQ5" s="1"/>
      <c r="AR5" s="1"/>
      <c r="AS5" s="1"/>
      <c r="AT5" s="1"/>
      <c r="AU5" s="1"/>
    </row>
    <row r="6" spans="1:47" ht="14.25" x14ac:dyDescent="0.2">
      <c r="A6" s="30"/>
      <c r="B6" s="54" t="s">
        <v>6</v>
      </c>
      <c r="C6" s="53"/>
      <c r="D6" s="53"/>
      <c r="E6" s="30"/>
      <c r="F6" s="53"/>
      <c r="G6" s="53"/>
      <c r="H6" s="53"/>
      <c r="I6" s="53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5" x14ac:dyDescent="0.25">
      <c r="A7" s="53"/>
      <c r="B7" s="53"/>
      <c r="C7" s="54"/>
      <c r="D7" s="54"/>
      <c r="E7" s="57" t="s">
        <v>7</v>
      </c>
      <c r="F7" s="57" t="s">
        <v>8</v>
      </c>
      <c r="G7" s="58" t="s">
        <v>9</v>
      </c>
      <c r="H7" s="53"/>
      <c r="I7" s="53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5" x14ac:dyDescent="0.25">
      <c r="A8" s="59" t="s">
        <v>0</v>
      </c>
      <c r="B8" s="54"/>
      <c r="C8" s="60" t="s">
        <v>10</v>
      </c>
      <c r="D8" s="61" t="s">
        <v>11</v>
      </c>
      <c r="E8" s="61" t="s">
        <v>12</v>
      </c>
      <c r="F8" s="61" t="s">
        <v>13</v>
      </c>
      <c r="G8" s="62" t="s">
        <v>14</v>
      </c>
      <c r="H8" s="53"/>
      <c r="I8" s="63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4"/>
      <c r="B9" s="65"/>
      <c r="C9" s="66"/>
      <c r="D9" s="10"/>
      <c r="E9" s="10"/>
      <c r="F9" s="67"/>
      <c r="G9" s="68"/>
      <c r="H9" s="53"/>
      <c r="I9" s="63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5" x14ac:dyDescent="0.25">
      <c r="A10" s="49" t="s">
        <v>15</v>
      </c>
      <c r="B10" s="53"/>
      <c r="C10" s="53"/>
      <c r="D10" s="53"/>
      <c r="E10" s="53"/>
      <c r="F10" s="53"/>
      <c r="G10" s="53"/>
      <c r="H10" s="53"/>
      <c r="I10" s="53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4.25" x14ac:dyDescent="0.2">
      <c r="A11" s="53"/>
      <c r="B11" s="69" t="s">
        <v>16</v>
      </c>
      <c r="C11" s="70" t="s">
        <v>17</v>
      </c>
      <c r="D11" s="12">
        <v>1</v>
      </c>
      <c r="E11" s="13">
        <v>55</v>
      </c>
      <c r="F11" s="14">
        <f>+D11*E11</f>
        <v>55</v>
      </c>
      <c r="G11" s="68" t="s">
        <v>18</v>
      </c>
      <c r="H11" s="53"/>
      <c r="I11" s="53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O11" s="1"/>
      <c r="AP11" s="1"/>
      <c r="AQ11" s="1"/>
      <c r="AR11" s="1"/>
      <c r="AS11" s="1"/>
      <c r="AT11" s="1"/>
      <c r="AU11" s="1"/>
    </row>
    <row r="12" spans="1:47" ht="14.25" x14ac:dyDescent="0.2">
      <c r="A12" s="53"/>
      <c r="B12" s="69" t="s">
        <v>19</v>
      </c>
      <c r="C12" s="30"/>
      <c r="D12" s="13"/>
      <c r="E12" s="13"/>
      <c r="F12" s="14"/>
      <c r="G12" s="30"/>
      <c r="H12" s="53"/>
      <c r="I12" s="30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4.25" x14ac:dyDescent="0.2">
      <c r="A13" s="53"/>
      <c r="B13" s="96" t="s">
        <v>62</v>
      </c>
      <c r="C13" s="97" t="s">
        <v>21</v>
      </c>
      <c r="D13" s="15">
        <v>30</v>
      </c>
      <c r="E13" s="94">
        <v>0.45</v>
      </c>
      <c r="F13" s="98">
        <f t="shared" ref="F13" si="0">+D13*E13</f>
        <v>13.5</v>
      </c>
      <c r="G13" s="95" t="s">
        <v>18</v>
      </c>
      <c r="H13" s="53"/>
      <c r="I13" s="30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4.25" x14ac:dyDescent="0.2">
      <c r="A14" s="53"/>
      <c r="B14" s="69" t="s">
        <v>20</v>
      </c>
      <c r="C14" s="70" t="s">
        <v>21</v>
      </c>
      <c r="D14" s="15">
        <v>60</v>
      </c>
      <c r="E14" s="13">
        <v>0.4</v>
      </c>
      <c r="F14" s="14">
        <f t="shared" ref="F14:F32" si="1">+D14*E14</f>
        <v>24</v>
      </c>
      <c r="G14" s="68" t="s">
        <v>18</v>
      </c>
      <c r="H14" s="53"/>
      <c r="I14" s="30"/>
      <c r="J14" s="5"/>
      <c r="K14" s="5"/>
      <c r="L14" s="5"/>
      <c r="M14" s="16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4.25" x14ac:dyDescent="0.2">
      <c r="A15" s="53"/>
      <c r="B15" s="69" t="s">
        <v>22</v>
      </c>
      <c r="C15" s="70" t="s">
        <v>21</v>
      </c>
      <c r="D15" s="15">
        <v>60</v>
      </c>
      <c r="E15" s="13">
        <v>0.3</v>
      </c>
      <c r="F15" s="98">
        <f t="shared" si="1"/>
        <v>18</v>
      </c>
      <c r="G15" s="68" t="s">
        <v>18</v>
      </c>
      <c r="H15" s="53"/>
      <c r="I15" s="53"/>
      <c r="J15" s="5"/>
      <c r="K15" s="5"/>
      <c r="L15" s="5"/>
      <c r="M15" s="16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ht="14.25" x14ac:dyDescent="0.2">
      <c r="A16" s="53"/>
      <c r="B16" s="92" t="s">
        <v>59</v>
      </c>
      <c r="C16" s="70" t="s">
        <v>24</v>
      </c>
      <c r="D16" s="12">
        <v>0</v>
      </c>
      <c r="E16" s="13">
        <v>0</v>
      </c>
      <c r="F16" s="14">
        <f>+D16*E16</f>
        <v>0</v>
      </c>
      <c r="G16" s="68" t="s">
        <v>18</v>
      </c>
      <c r="H16" s="53"/>
      <c r="I16" s="53"/>
      <c r="J16" s="5"/>
      <c r="K16" s="5"/>
      <c r="L16" s="5"/>
      <c r="M16" s="16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s="99" customFormat="1" ht="14.25" x14ac:dyDescent="0.2">
      <c r="A17" s="53"/>
      <c r="B17" s="96" t="s">
        <v>70</v>
      </c>
      <c r="C17" s="97" t="s">
        <v>26</v>
      </c>
      <c r="D17" s="93">
        <v>1</v>
      </c>
      <c r="E17" s="94">
        <v>10</v>
      </c>
      <c r="F17" s="98">
        <f t="shared" ref="F17" si="2">+D17*E17</f>
        <v>10</v>
      </c>
      <c r="G17" s="95" t="s">
        <v>18</v>
      </c>
      <c r="H17" s="53"/>
      <c r="I17" s="53"/>
      <c r="J17" s="5"/>
      <c r="K17" s="5"/>
      <c r="L17" s="5"/>
      <c r="M17" s="16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4.25" x14ac:dyDescent="0.2">
      <c r="A18" s="53"/>
      <c r="B18" s="69" t="s">
        <v>23</v>
      </c>
      <c r="C18" s="70" t="s">
        <v>24</v>
      </c>
      <c r="D18" s="12">
        <v>0.33</v>
      </c>
      <c r="E18" s="13">
        <v>35</v>
      </c>
      <c r="F18" s="14">
        <f>+D18*E18</f>
        <v>11.55</v>
      </c>
      <c r="G18" s="68" t="s">
        <v>18</v>
      </c>
      <c r="H18" s="53"/>
      <c r="I18" s="53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/>
      <c r="AO18" s="1"/>
      <c r="AP18" s="1"/>
      <c r="AQ18" s="1"/>
      <c r="AR18" s="1"/>
      <c r="AS18" s="1"/>
      <c r="AT18" s="1"/>
      <c r="AU18" s="1"/>
    </row>
    <row r="19" spans="1:47" ht="14.25" x14ac:dyDescent="0.2">
      <c r="A19" s="53"/>
      <c r="B19" s="69" t="s">
        <v>25</v>
      </c>
      <c r="C19" s="70" t="s">
        <v>26</v>
      </c>
      <c r="D19" s="12">
        <v>1</v>
      </c>
      <c r="E19" s="13">
        <v>45</v>
      </c>
      <c r="F19" s="14">
        <f t="shared" si="1"/>
        <v>45</v>
      </c>
      <c r="G19" s="68" t="s">
        <v>18</v>
      </c>
      <c r="H19" s="53"/>
      <c r="I19" s="53"/>
      <c r="J19" s="5"/>
      <c r="K19" s="5"/>
      <c r="L19" s="5"/>
      <c r="M19" s="1"/>
      <c r="N19" s="1"/>
      <c r="O19" s="6"/>
      <c r="R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4.25" x14ac:dyDescent="0.2">
      <c r="A20" s="53"/>
      <c r="B20" s="69" t="s">
        <v>27</v>
      </c>
      <c r="C20" s="70" t="s">
        <v>26</v>
      </c>
      <c r="D20" s="12">
        <v>1</v>
      </c>
      <c r="E20" s="13">
        <v>8</v>
      </c>
      <c r="F20" s="14">
        <f t="shared" si="1"/>
        <v>8</v>
      </c>
      <c r="G20" s="68" t="s">
        <v>18</v>
      </c>
      <c r="H20" s="53"/>
      <c r="I20" s="53"/>
      <c r="J20" s="5"/>
      <c r="K20" s="5"/>
      <c r="L20" s="5"/>
      <c r="M20" s="1"/>
      <c r="N20" s="2"/>
      <c r="O20" s="1"/>
      <c r="R20" s="1"/>
      <c r="S20" s="1"/>
      <c r="T20" s="1"/>
      <c r="U20" s="1"/>
      <c r="V20" s="1"/>
      <c r="W20" s="1"/>
      <c r="X20" s="1"/>
      <c r="Y20" s="1"/>
      <c r="Z20" s="3"/>
      <c r="AO20" s="1"/>
      <c r="AP20" s="1"/>
      <c r="AQ20" s="1"/>
      <c r="AR20" s="1"/>
      <c r="AS20" s="1"/>
      <c r="AT20" s="1"/>
      <c r="AU20" s="1"/>
    </row>
    <row r="21" spans="1:47" ht="14.25" x14ac:dyDescent="0.2">
      <c r="A21" s="53"/>
      <c r="B21" s="69" t="s">
        <v>28</v>
      </c>
      <c r="C21" s="70" t="s">
        <v>26</v>
      </c>
      <c r="D21" s="12">
        <v>1</v>
      </c>
      <c r="E21" s="13">
        <v>14</v>
      </c>
      <c r="F21" s="14">
        <f t="shared" si="1"/>
        <v>14</v>
      </c>
      <c r="G21" s="68" t="s">
        <v>18</v>
      </c>
      <c r="H21" s="53"/>
      <c r="I21" s="53"/>
      <c r="J21" s="5"/>
      <c r="K21" s="5"/>
      <c r="L21" s="5"/>
      <c r="M21" s="1"/>
      <c r="N21" s="1"/>
      <c r="O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4.25" x14ac:dyDescent="0.2">
      <c r="A22" s="53"/>
      <c r="B22" s="69" t="s">
        <v>29</v>
      </c>
      <c r="C22" s="70" t="s">
        <v>26</v>
      </c>
      <c r="D22" s="12">
        <v>1</v>
      </c>
      <c r="E22" s="13">
        <v>0</v>
      </c>
      <c r="F22" s="14">
        <f t="shared" si="1"/>
        <v>0</v>
      </c>
      <c r="G22" s="68" t="s">
        <v>18</v>
      </c>
      <c r="H22" s="53"/>
      <c r="I22" s="53"/>
      <c r="J22" s="5"/>
      <c r="K22" s="5"/>
      <c r="L22" s="5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4.25" x14ac:dyDescent="0.2">
      <c r="A23" s="53"/>
      <c r="B23" s="71" t="s">
        <v>30</v>
      </c>
      <c r="C23" s="70" t="s">
        <v>26</v>
      </c>
      <c r="D23" s="12">
        <v>0</v>
      </c>
      <c r="E23" s="13">
        <v>6</v>
      </c>
      <c r="F23" s="14">
        <f t="shared" si="1"/>
        <v>0</v>
      </c>
      <c r="G23" s="68" t="s">
        <v>18</v>
      </c>
      <c r="H23" s="53"/>
      <c r="I23" s="53"/>
      <c r="J23" s="5"/>
      <c r="K23" s="5"/>
      <c r="L23" s="5"/>
      <c r="M23" s="1"/>
      <c r="N23" s="1"/>
      <c r="O23" s="1"/>
      <c r="P23" s="17"/>
      <c r="Q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53"/>
      <c r="B24" s="69" t="s">
        <v>31</v>
      </c>
      <c r="C24" s="70" t="s">
        <v>32</v>
      </c>
      <c r="D24" s="12">
        <v>6</v>
      </c>
      <c r="E24" s="13">
        <v>12</v>
      </c>
      <c r="F24" s="14">
        <f t="shared" si="1"/>
        <v>72</v>
      </c>
      <c r="G24" s="68" t="s">
        <v>18</v>
      </c>
      <c r="H24" s="53"/>
      <c r="I24" s="53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4.25" x14ac:dyDescent="0.2">
      <c r="A25" s="53"/>
      <c r="B25" s="69" t="s">
        <v>33</v>
      </c>
      <c r="C25" s="70" t="s">
        <v>34</v>
      </c>
      <c r="D25" s="82">
        <f>+F3</f>
        <v>60</v>
      </c>
      <c r="E25" s="13">
        <v>0</v>
      </c>
      <c r="F25" s="14">
        <f t="shared" si="1"/>
        <v>0</v>
      </c>
      <c r="G25" s="68" t="s">
        <v>18</v>
      </c>
      <c r="H25" s="30"/>
      <c r="I25" s="53"/>
      <c r="J25" s="5"/>
      <c r="M25" s="1"/>
      <c r="N25" s="2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4.25" x14ac:dyDescent="0.2">
      <c r="A26" s="53"/>
      <c r="B26" s="69" t="s">
        <v>35</v>
      </c>
      <c r="C26" s="70" t="s">
        <v>34</v>
      </c>
      <c r="D26" s="82">
        <f>+F3</f>
        <v>60</v>
      </c>
      <c r="E26" s="13">
        <v>0.5</v>
      </c>
      <c r="F26" s="14">
        <f t="shared" si="1"/>
        <v>30</v>
      </c>
      <c r="G26" s="68" t="s">
        <v>18</v>
      </c>
      <c r="H26" s="53"/>
      <c r="I26" s="53"/>
      <c r="J26" s="5"/>
      <c r="K26" s="5"/>
      <c r="L26" s="5"/>
      <c r="M26" s="1"/>
      <c r="N26" s="2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53"/>
      <c r="B27" s="69" t="s">
        <v>36</v>
      </c>
      <c r="C27" s="70" t="s">
        <v>26</v>
      </c>
      <c r="D27" s="12">
        <v>1</v>
      </c>
      <c r="E27" s="13">
        <v>20</v>
      </c>
      <c r="F27" s="14">
        <f t="shared" si="1"/>
        <v>20</v>
      </c>
      <c r="G27" s="68" t="s">
        <v>18</v>
      </c>
      <c r="H27" s="53"/>
      <c r="I27" s="53"/>
      <c r="J27" s="5"/>
      <c r="L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4.25" x14ac:dyDescent="0.2">
      <c r="A28" s="53"/>
      <c r="B28" s="69" t="s">
        <v>37</v>
      </c>
      <c r="C28" s="70" t="s">
        <v>26</v>
      </c>
      <c r="D28" s="12">
        <v>0</v>
      </c>
      <c r="E28" s="13">
        <v>9</v>
      </c>
      <c r="F28" s="98">
        <f t="shared" si="1"/>
        <v>0</v>
      </c>
      <c r="G28" s="68" t="s">
        <v>18</v>
      </c>
      <c r="H28" s="53"/>
      <c r="I28" s="53"/>
      <c r="J28" s="5"/>
      <c r="L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4.25" x14ac:dyDescent="0.2">
      <c r="A29" s="53"/>
      <c r="B29" s="96" t="s">
        <v>60</v>
      </c>
      <c r="C29" s="97" t="s">
        <v>26</v>
      </c>
      <c r="D29" s="93">
        <v>1</v>
      </c>
      <c r="E29" s="94">
        <v>20</v>
      </c>
      <c r="F29" s="98">
        <f t="shared" si="1"/>
        <v>20</v>
      </c>
      <c r="G29" s="95" t="s">
        <v>18</v>
      </c>
      <c r="H29" s="53"/>
      <c r="I29" s="53"/>
      <c r="J29" s="5"/>
      <c r="L29" s="5"/>
      <c r="M29" s="1"/>
      <c r="N29" s="2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4.25" x14ac:dyDescent="0.2">
      <c r="A30" s="53"/>
      <c r="B30" s="69" t="s">
        <v>38</v>
      </c>
      <c r="C30" s="70" t="s">
        <v>39</v>
      </c>
      <c r="D30" s="12">
        <v>1.05</v>
      </c>
      <c r="E30" s="13">
        <v>12.5</v>
      </c>
      <c r="F30" s="14">
        <f t="shared" si="1"/>
        <v>13.125</v>
      </c>
      <c r="G30" s="68" t="s">
        <v>18</v>
      </c>
      <c r="H30" s="53"/>
      <c r="I30" s="53"/>
      <c r="J30" s="5"/>
      <c r="K30" s="5"/>
      <c r="L30" s="5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4.25" x14ac:dyDescent="0.2">
      <c r="A31" s="30"/>
      <c r="B31" s="69" t="s">
        <v>40</v>
      </c>
      <c r="C31" s="70" t="s">
        <v>26</v>
      </c>
      <c r="D31" s="12">
        <v>1</v>
      </c>
      <c r="E31" s="13">
        <v>20</v>
      </c>
      <c r="F31" s="14">
        <f t="shared" si="1"/>
        <v>20</v>
      </c>
      <c r="G31" s="68" t="s">
        <v>18</v>
      </c>
      <c r="H31" s="53"/>
      <c r="I31" s="53"/>
      <c r="J31" s="5"/>
      <c r="K31" s="5"/>
      <c r="L31" s="5"/>
      <c r="M31" s="1"/>
      <c r="N31" s="2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4.25" customHeight="1" thickBot="1" x14ac:dyDescent="0.25">
      <c r="A32" s="53"/>
      <c r="B32" s="69" t="s">
        <v>41</v>
      </c>
      <c r="C32" s="70" t="s">
        <v>42</v>
      </c>
      <c r="D32" s="11">
        <f>+(SUM(F11:F31)/2)</f>
        <v>187.08750000000001</v>
      </c>
      <c r="E32" s="18">
        <v>5.5E-2</v>
      </c>
      <c r="F32" s="105">
        <f t="shared" si="1"/>
        <v>10.2898125</v>
      </c>
      <c r="G32" s="68" t="s">
        <v>18</v>
      </c>
      <c r="H32" s="53"/>
      <c r="I32" s="53"/>
      <c r="J32" s="5"/>
      <c r="K32" s="19"/>
      <c r="L32" s="5"/>
      <c r="M32" s="1"/>
      <c r="N32" s="1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8.25" customHeight="1" x14ac:dyDescent="0.2">
      <c r="A33" s="53"/>
      <c r="B33" s="59"/>
      <c r="C33" s="72"/>
      <c r="D33" s="12"/>
      <c r="E33" s="13"/>
      <c r="F33" s="14"/>
      <c r="G33" s="68"/>
      <c r="H33" s="53"/>
      <c r="I33" s="53"/>
      <c r="J33" s="5"/>
      <c r="K33" s="5"/>
      <c r="L33" s="5"/>
      <c r="M33" s="1"/>
      <c r="N33" s="2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O33" s="1"/>
      <c r="AP33" s="1"/>
      <c r="AQ33" s="1"/>
      <c r="AR33" s="1"/>
      <c r="AS33" s="1"/>
      <c r="AT33" s="1"/>
      <c r="AU33" s="1"/>
    </row>
    <row r="34" spans="1:47" ht="15" x14ac:dyDescent="0.25">
      <c r="A34" s="49" t="s">
        <v>43</v>
      </c>
      <c r="B34" s="53"/>
      <c r="C34" s="53"/>
      <c r="D34" s="13"/>
      <c r="E34" s="13"/>
      <c r="F34" s="20">
        <f>SUM(F11:F32)</f>
        <v>384.46481249999999</v>
      </c>
      <c r="G34" s="68" t="s">
        <v>18</v>
      </c>
      <c r="H34" s="53"/>
      <c r="I34" s="24"/>
      <c r="J34" s="14"/>
      <c r="K34" s="5"/>
      <c r="L34" s="5"/>
      <c r="M34" s="1"/>
      <c r="N34" s="9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O34" s="1"/>
      <c r="AP34" s="1"/>
      <c r="AQ34" s="1"/>
      <c r="AR34" s="1"/>
      <c r="AS34" s="1"/>
      <c r="AT34" s="1"/>
      <c r="AU34" s="1"/>
    </row>
    <row r="35" spans="1:47" ht="14.25" customHeight="1" x14ac:dyDescent="0.2">
      <c r="A35" s="53"/>
      <c r="B35" s="21"/>
      <c r="C35" s="53"/>
      <c r="D35" s="22"/>
      <c r="E35" s="22"/>
      <c r="F35" s="23"/>
      <c r="G35" s="53"/>
      <c r="H35" s="53"/>
      <c r="I35" s="53"/>
      <c r="J35" s="5"/>
      <c r="K35" s="5"/>
      <c r="L35" s="5"/>
      <c r="M35" s="1"/>
      <c r="N35" s="2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5" x14ac:dyDescent="0.25">
      <c r="A36" s="49" t="s">
        <v>44</v>
      </c>
      <c r="B36" s="53"/>
      <c r="C36" s="53"/>
      <c r="D36" s="13"/>
      <c r="E36" s="13"/>
      <c r="F36" s="14"/>
      <c r="G36" s="53"/>
      <c r="H36" s="53"/>
      <c r="I36" s="53"/>
      <c r="J36" s="5"/>
      <c r="K36" s="5"/>
      <c r="L36" s="5"/>
      <c r="M36" s="1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4.25" x14ac:dyDescent="0.2">
      <c r="A37" s="53"/>
      <c r="B37" s="69" t="s">
        <v>45</v>
      </c>
      <c r="C37" s="70" t="s">
        <v>26</v>
      </c>
      <c r="D37" s="13">
        <v>1</v>
      </c>
      <c r="E37" s="13">
        <v>36</v>
      </c>
      <c r="F37" s="14">
        <f>+D37*E37</f>
        <v>36</v>
      </c>
      <c r="G37" s="68" t="s">
        <v>18</v>
      </c>
      <c r="H37" s="53"/>
      <c r="I37" s="53"/>
      <c r="J37" s="5"/>
      <c r="K37" s="5"/>
      <c r="L37" s="5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4.25" x14ac:dyDescent="0.2">
      <c r="A38" s="53"/>
      <c r="B38" s="69" t="s">
        <v>46</v>
      </c>
      <c r="C38" s="70" t="s">
        <v>26</v>
      </c>
      <c r="D38" s="13">
        <v>1</v>
      </c>
      <c r="E38" s="13">
        <v>125</v>
      </c>
      <c r="F38" s="14">
        <f>+D38*E38</f>
        <v>125</v>
      </c>
      <c r="G38" s="68" t="s">
        <v>18</v>
      </c>
      <c r="H38" s="53"/>
      <c r="I38" s="53"/>
      <c r="J38" s="5"/>
      <c r="K38" s="5"/>
      <c r="L38" s="5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x14ac:dyDescent="0.2">
      <c r="A39" s="53"/>
      <c r="B39" s="69" t="s">
        <v>47</v>
      </c>
      <c r="C39" s="70" t="s">
        <v>26</v>
      </c>
      <c r="D39" s="13">
        <v>1</v>
      </c>
      <c r="E39" s="13">
        <v>0</v>
      </c>
      <c r="F39" s="14">
        <f>+D39*E39</f>
        <v>0</v>
      </c>
      <c r="G39" s="68" t="s">
        <v>18</v>
      </c>
      <c r="H39" s="53"/>
      <c r="I39" s="53"/>
      <c r="J39" s="5"/>
      <c r="K39" s="5"/>
      <c r="L39" s="5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15" thickBot="1" x14ac:dyDescent="0.25">
      <c r="A40" s="53"/>
      <c r="B40" s="69" t="s">
        <v>48</v>
      </c>
      <c r="C40" s="70" t="s">
        <v>42</v>
      </c>
      <c r="D40" s="13">
        <f>+F34</f>
        <v>384.46481249999999</v>
      </c>
      <c r="E40" s="13">
        <v>0.08</v>
      </c>
      <c r="F40" s="105">
        <f>+D40*E40</f>
        <v>30.757185</v>
      </c>
      <c r="G40" s="68" t="s">
        <v>18</v>
      </c>
      <c r="H40" s="53"/>
      <c r="I40" s="53"/>
      <c r="J40" s="5"/>
      <c r="K40" s="5"/>
      <c r="L40" s="5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/>
      <c r="AO40" s="1"/>
      <c r="AP40" s="1"/>
      <c r="AQ40" s="1"/>
      <c r="AR40" s="1"/>
      <c r="AS40" s="1"/>
      <c r="AT40" s="1"/>
      <c r="AU40" s="1"/>
    </row>
    <row r="41" spans="1:47" ht="8.25" customHeight="1" x14ac:dyDescent="0.2">
      <c r="A41" s="53"/>
      <c r="B41" s="53"/>
      <c r="C41" s="46"/>
      <c r="D41" s="24"/>
      <c r="E41" s="24"/>
      <c r="F41" s="14"/>
      <c r="G41" s="74"/>
      <c r="H41" s="53"/>
      <c r="I41" s="53"/>
      <c r="J41" s="5"/>
      <c r="K41" s="5"/>
      <c r="L41" s="5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/>
      <c r="AO41" s="1"/>
      <c r="AP41" s="1"/>
      <c r="AQ41" s="1"/>
      <c r="AR41" s="1"/>
      <c r="AS41" s="1"/>
      <c r="AT41" s="1"/>
      <c r="AU41" s="1"/>
    </row>
    <row r="42" spans="1:47" ht="15" x14ac:dyDescent="0.25">
      <c r="A42" s="49" t="s">
        <v>49</v>
      </c>
      <c r="B42" s="53"/>
      <c r="C42" s="46"/>
      <c r="D42" s="24"/>
      <c r="E42" s="24"/>
      <c r="F42" s="20">
        <f>SUM(F37:F40)</f>
        <v>191.75718499999999</v>
      </c>
      <c r="G42" s="68" t="s">
        <v>18</v>
      </c>
      <c r="H42" s="53"/>
      <c r="I42" s="24"/>
      <c r="J42" s="14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O42" s="1"/>
      <c r="AP42" s="1"/>
      <c r="AQ42" s="1"/>
      <c r="AR42" s="1"/>
      <c r="AS42" s="1"/>
      <c r="AT42" s="1"/>
      <c r="AU42" s="1"/>
    </row>
    <row r="43" spans="1:47" ht="15" x14ac:dyDescent="0.25">
      <c r="A43" s="49"/>
      <c r="B43" s="21"/>
      <c r="C43" s="46"/>
      <c r="D43" s="30"/>
      <c r="E43" s="25"/>
      <c r="F43" s="14"/>
      <c r="G43" s="68"/>
      <c r="H43" s="53"/>
      <c r="I43" s="24"/>
      <c r="J43" s="14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O43" s="1"/>
      <c r="AP43" s="1"/>
      <c r="AQ43" s="1"/>
      <c r="AR43" s="1"/>
      <c r="AS43" s="1"/>
      <c r="AT43" s="1"/>
      <c r="AU43" s="1"/>
    </row>
    <row r="44" spans="1:47" ht="14.25" x14ac:dyDescent="0.2">
      <c r="A44" s="53"/>
      <c r="B44" s="53"/>
      <c r="C44" s="53"/>
      <c r="D44" s="24"/>
      <c r="E44" s="24"/>
      <c r="F44" s="14"/>
      <c r="G44" s="53"/>
      <c r="H44" s="53"/>
      <c r="I44" s="30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4.25" customHeight="1" x14ac:dyDescent="0.25">
      <c r="A45" s="75" t="s">
        <v>50</v>
      </c>
      <c r="B45" s="76"/>
      <c r="C45" s="76"/>
      <c r="D45" s="26"/>
      <c r="E45" s="26"/>
      <c r="F45" s="27">
        <f>F34+F42</f>
        <v>576.22199750000004</v>
      </c>
      <c r="G45" s="77" t="s">
        <v>18</v>
      </c>
      <c r="H45" s="63"/>
      <c r="I45" s="30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O45" s="1"/>
      <c r="AP45" s="1"/>
      <c r="AQ45" s="1"/>
      <c r="AR45" s="1"/>
      <c r="AS45" s="1"/>
      <c r="AT45" s="1"/>
      <c r="AU45" s="1"/>
    </row>
    <row r="46" spans="1:47" ht="14.25" customHeight="1" x14ac:dyDescent="0.2">
      <c r="A46" s="30"/>
      <c r="B46" s="21"/>
      <c r="C46" s="78"/>
      <c r="D46" s="30"/>
      <c r="E46" s="46"/>
      <c r="F46" s="73"/>
      <c r="G46" s="79"/>
      <c r="H46" s="30"/>
      <c r="I46" s="30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" x14ac:dyDescent="0.25">
      <c r="A47" s="30"/>
      <c r="B47" s="49"/>
      <c r="C47" s="56"/>
      <c r="D47" s="56"/>
      <c r="E47" s="53"/>
      <c r="F47" s="53"/>
      <c r="G47" s="53"/>
      <c r="H47" s="30"/>
      <c r="I47" s="3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x14ac:dyDescent="0.2">
      <c r="A48" s="28"/>
      <c r="B48" s="51" t="s">
        <v>58</v>
      </c>
      <c r="C48" s="53"/>
      <c r="D48" s="53"/>
      <c r="E48" s="53"/>
      <c r="F48" s="53"/>
      <c r="G48" s="29"/>
      <c r="H48" s="30"/>
      <c r="I48" s="3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 customHeight="1" x14ac:dyDescent="0.2">
      <c r="A49" s="28"/>
      <c r="B49" s="51" t="s">
        <v>55</v>
      </c>
      <c r="C49" s="28"/>
      <c r="D49" s="31"/>
      <c r="E49" s="31"/>
      <c r="F49" s="31"/>
      <c r="G49" s="28"/>
      <c r="H49" s="30"/>
      <c r="I49" s="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customHeight="1" x14ac:dyDescent="0.2">
      <c r="A50" s="28"/>
      <c r="B50" s="32"/>
      <c r="C50" s="33" t="s">
        <v>57</v>
      </c>
      <c r="D50" s="34"/>
      <c r="E50" s="35"/>
      <c r="F50" s="34"/>
      <c r="G50" s="36"/>
      <c r="H50" s="30"/>
      <c r="I50" s="3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">
      <c r="A51" s="28"/>
      <c r="B51" s="37" t="s">
        <v>54</v>
      </c>
      <c r="C51" s="38">
        <v>8</v>
      </c>
      <c r="D51" s="39">
        <v>8.5</v>
      </c>
      <c r="E51" s="39">
        <v>9</v>
      </c>
      <c r="F51" s="39">
        <v>9.5</v>
      </c>
      <c r="G51" s="40">
        <v>10</v>
      </c>
      <c r="H51" s="30"/>
      <c r="I51" s="30"/>
      <c r="M51" s="1"/>
      <c r="N51" s="2" t="s"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 t="s">
        <v>0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" customHeight="1" x14ac:dyDescent="0.2">
      <c r="A52" s="28"/>
      <c r="B52" s="41">
        <v>50</v>
      </c>
      <c r="C52" s="83">
        <f t="shared" ref="C52:G56" si="3">+(C$51*$B52)-($F$34-$F$25-$F$26)-($B52*($E$25+$E$26))</f>
        <v>20.535187500000006</v>
      </c>
      <c r="D52" s="84">
        <f t="shared" si="3"/>
        <v>45.535187500000006</v>
      </c>
      <c r="E52" s="84">
        <f t="shared" si="3"/>
        <v>70.535187500000006</v>
      </c>
      <c r="F52" s="84">
        <f t="shared" si="3"/>
        <v>95.535187500000006</v>
      </c>
      <c r="G52" s="85">
        <f t="shared" si="3"/>
        <v>120.53518750000001</v>
      </c>
      <c r="H52" s="30"/>
      <c r="I52" s="30"/>
      <c r="M52" s="1"/>
      <c r="N52" s="2" t="s"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 x14ac:dyDescent="0.2">
      <c r="A53" s="28"/>
      <c r="B53" s="42">
        <v>55</v>
      </c>
      <c r="C53" s="86">
        <f t="shared" si="3"/>
        <v>58.035187500000006</v>
      </c>
      <c r="D53" s="87">
        <f t="shared" si="3"/>
        <v>85.535187500000006</v>
      </c>
      <c r="E53" s="87">
        <f t="shared" si="3"/>
        <v>113.03518750000001</v>
      </c>
      <c r="F53" s="87">
        <f t="shared" si="3"/>
        <v>140.53518750000001</v>
      </c>
      <c r="G53" s="88">
        <f t="shared" si="3"/>
        <v>168.03518750000001</v>
      </c>
      <c r="H53" s="30"/>
      <c r="I53" s="30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">
      <c r="A54" s="28"/>
      <c r="B54" s="42">
        <v>60</v>
      </c>
      <c r="C54" s="87">
        <f t="shared" si="3"/>
        <v>95.535187500000006</v>
      </c>
      <c r="D54" s="87">
        <f t="shared" si="3"/>
        <v>125.53518750000001</v>
      </c>
      <c r="E54" s="87">
        <f t="shared" si="3"/>
        <v>155.53518750000001</v>
      </c>
      <c r="F54" s="87">
        <f t="shared" si="3"/>
        <v>185.53518750000001</v>
      </c>
      <c r="G54" s="87">
        <f t="shared" si="3"/>
        <v>215.53518750000001</v>
      </c>
      <c r="H54" s="43"/>
      <c r="I54" s="47"/>
      <c r="M54" s="1"/>
      <c r="N54" s="2" t="s"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 t="s">
        <v>0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">
      <c r="A55" s="28"/>
      <c r="B55" s="42">
        <v>65</v>
      </c>
      <c r="C55" s="86">
        <f t="shared" si="3"/>
        <v>133.03518750000001</v>
      </c>
      <c r="D55" s="87">
        <f t="shared" si="3"/>
        <v>165.53518750000001</v>
      </c>
      <c r="E55" s="87">
        <f t="shared" si="3"/>
        <v>198.03518750000001</v>
      </c>
      <c r="F55" s="87">
        <f t="shared" si="3"/>
        <v>230.53518750000001</v>
      </c>
      <c r="G55" s="88">
        <f t="shared" si="3"/>
        <v>263.03518750000001</v>
      </c>
      <c r="H55" s="30"/>
      <c r="I55" s="30"/>
      <c r="M55" s="1"/>
      <c r="N55" s="2" t="s"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"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">
      <c r="A56" s="28"/>
      <c r="B56" s="44">
        <v>70</v>
      </c>
      <c r="C56" s="89">
        <f t="shared" si="3"/>
        <v>170.53518750000001</v>
      </c>
      <c r="D56" s="90">
        <f t="shared" si="3"/>
        <v>205.53518750000001</v>
      </c>
      <c r="E56" s="90">
        <f t="shared" si="3"/>
        <v>240.53518750000001</v>
      </c>
      <c r="F56" s="90">
        <f t="shared" si="3"/>
        <v>275.53518750000001</v>
      </c>
      <c r="G56" s="91">
        <f t="shared" si="3"/>
        <v>310.53518750000001</v>
      </c>
      <c r="H56" s="30"/>
      <c r="I56" s="30"/>
      <c r="M56" s="1"/>
      <c r="N56" s="2" t="s"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">
      <c r="A57" s="104" t="s">
        <v>71</v>
      </c>
      <c r="B57" s="45"/>
      <c r="C57" s="45"/>
      <c r="D57" s="21"/>
      <c r="E57" s="46"/>
      <c r="F57" s="46"/>
      <c r="G57" s="30"/>
      <c r="H57" s="30"/>
      <c r="I57" s="30"/>
      <c r="M57" s="1"/>
      <c r="N57" s="2" t="s"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"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 customHeight="1" x14ac:dyDescent="0.25">
      <c r="A58" s="103" t="s">
        <v>72</v>
      </c>
      <c r="B58" s="49"/>
      <c r="C58" s="56"/>
      <c r="D58" s="56"/>
      <c r="E58" s="53"/>
      <c r="F58" s="53"/>
      <c r="G58" s="53"/>
      <c r="H58" s="30"/>
      <c r="I58" s="3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4.25" customHeight="1" x14ac:dyDescent="0.2">
      <c r="A59" s="30"/>
      <c r="B59" s="30"/>
      <c r="C59" s="30"/>
      <c r="D59" s="46"/>
      <c r="E59" s="46"/>
      <c r="F59" s="46"/>
      <c r="G59" s="30"/>
      <c r="H59" s="30"/>
      <c r="I59" s="30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x14ac:dyDescent="0.2">
      <c r="A60" s="80" t="s">
        <v>51</v>
      </c>
      <c r="B60" s="45"/>
      <c r="C60" s="45"/>
      <c r="D60" s="45"/>
      <c r="E60" s="30"/>
      <c r="F60" s="30"/>
      <c r="G60" s="30"/>
      <c r="H60" s="30"/>
      <c r="I60" s="30"/>
      <c r="M60" s="1"/>
      <c r="N60" s="2" t="s"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 t="s">
        <v>0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x14ac:dyDescent="0.2">
      <c r="A61" s="80" t="s">
        <v>52</v>
      </c>
      <c r="B61" s="45"/>
      <c r="C61" s="45"/>
      <c r="D61" s="45"/>
      <c r="E61" s="30"/>
      <c r="F61" s="30"/>
      <c r="G61" s="30"/>
      <c r="H61" s="30"/>
      <c r="I61" s="30"/>
      <c r="AR61" s="1"/>
      <c r="AS61" s="1"/>
      <c r="AT61" s="1"/>
      <c r="AU61" s="1"/>
    </row>
    <row r="62" spans="1:47" x14ac:dyDescent="0.2">
      <c r="A62" s="80" t="s">
        <v>53</v>
      </c>
      <c r="B62" s="45"/>
      <c r="C62" s="45"/>
      <c r="D62" s="45"/>
      <c r="E62" s="30"/>
      <c r="F62" s="30"/>
      <c r="G62" s="30"/>
      <c r="H62" s="30"/>
      <c r="I62" s="30"/>
    </row>
    <row r="63" spans="1:47" x14ac:dyDescent="0.2">
      <c r="A63" s="81"/>
      <c r="B63" s="45"/>
      <c r="C63" s="45"/>
      <c r="D63" s="45"/>
      <c r="E63" s="30"/>
      <c r="F63" s="30"/>
      <c r="G63" s="30"/>
      <c r="H63" s="30"/>
      <c r="I63" s="30"/>
    </row>
    <row r="64" spans="1:47" x14ac:dyDescent="0.2">
      <c r="A64" s="81"/>
      <c r="B64" s="45"/>
      <c r="C64" s="45"/>
      <c r="D64" s="45"/>
      <c r="E64" s="30"/>
      <c r="F64" s="30"/>
      <c r="G64" s="30"/>
      <c r="H64" s="30"/>
      <c r="I64" s="30"/>
    </row>
    <row r="65" spans="1:47" x14ac:dyDescent="0.2">
      <c r="A65" s="81"/>
      <c r="B65" s="45"/>
      <c r="C65" s="45"/>
      <c r="D65" s="45"/>
      <c r="E65" s="30"/>
      <c r="F65" s="30"/>
      <c r="G65" s="30"/>
      <c r="H65" s="30"/>
      <c r="I65" s="30"/>
    </row>
    <row r="66" spans="1:47" x14ac:dyDescent="0.2">
      <c r="A66" s="81"/>
      <c r="B66" s="45"/>
      <c r="C66" s="45"/>
      <c r="D66" s="45"/>
      <c r="E66" s="30"/>
      <c r="F66" s="30"/>
      <c r="G66" s="30"/>
      <c r="H66" s="30"/>
      <c r="I66" s="30"/>
    </row>
    <row r="67" spans="1:47" x14ac:dyDescent="0.2">
      <c r="A67" s="30"/>
      <c r="B67" s="30"/>
      <c r="C67" s="30"/>
      <c r="D67" s="30"/>
      <c r="E67" s="30"/>
      <c r="F67" s="30"/>
      <c r="G67" s="30"/>
      <c r="H67" s="30"/>
      <c r="I67" s="30"/>
    </row>
    <row r="68" spans="1:47" x14ac:dyDescent="0.2">
      <c r="A68" s="30"/>
      <c r="B68" s="30"/>
      <c r="C68" s="30"/>
      <c r="D68" s="30"/>
      <c r="E68" s="30"/>
      <c r="F68" s="30"/>
      <c r="G68" s="30"/>
      <c r="H68" s="30"/>
      <c r="I68" s="30"/>
    </row>
    <row r="69" spans="1:47" x14ac:dyDescent="0.2">
      <c r="A69" s="30"/>
      <c r="B69" s="30"/>
      <c r="C69" s="30"/>
      <c r="D69" s="30"/>
      <c r="E69" s="30"/>
      <c r="F69" s="30"/>
      <c r="G69" s="30"/>
      <c r="H69" s="30"/>
      <c r="I69" s="30"/>
    </row>
    <row r="70" spans="1:47" x14ac:dyDescent="0.2">
      <c r="A70" s="30"/>
      <c r="B70" s="30"/>
      <c r="C70" s="30"/>
      <c r="D70" s="30"/>
      <c r="E70" s="30"/>
      <c r="F70" s="30"/>
      <c r="G70" s="30"/>
      <c r="H70" s="30"/>
      <c r="I70" s="30"/>
    </row>
    <row r="71" spans="1:47" x14ac:dyDescent="0.2">
      <c r="A71" s="30"/>
      <c r="B71" s="30"/>
      <c r="C71" s="30"/>
      <c r="D71" s="30"/>
      <c r="E71" s="30"/>
      <c r="F71" s="30"/>
      <c r="G71" s="30"/>
      <c r="H71" s="30"/>
      <c r="I71" s="30"/>
    </row>
    <row r="72" spans="1:47" x14ac:dyDescent="0.2">
      <c r="A72" s="30"/>
      <c r="B72" s="30"/>
      <c r="C72" s="30"/>
      <c r="D72" s="30"/>
      <c r="E72" s="30"/>
      <c r="F72" s="30"/>
      <c r="G72" s="30"/>
      <c r="H72" s="30"/>
      <c r="I72" s="30"/>
    </row>
    <row r="73" spans="1:47" x14ac:dyDescent="0.2">
      <c r="A73" s="30"/>
      <c r="B73" s="30"/>
      <c r="C73" s="30"/>
      <c r="D73" s="30"/>
      <c r="E73" s="30"/>
      <c r="F73" s="30"/>
      <c r="G73" s="30"/>
      <c r="H73" s="30"/>
      <c r="I73" s="30"/>
    </row>
    <row r="74" spans="1:47" x14ac:dyDescent="0.2">
      <c r="A74" s="51"/>
      <c r="B74" s="30"/>
      <c r="C74" s="30"/>
      <c r="D74" s="30"/>
      <c r="E74" s="30"/>
      <c r="F74" s="30"/>
      <c r="G74" s="30"/>
      <c r="H74" s="30"/>
      <c r="I74" s="30"/>
    </row>
    <row r="75" spans="1:47" x14ac:dyDescent="0.2">
      <c r="A75" s="30"/>
      <c r="B75" s="30"/>
      <c r="C75" s="30"/>
      <c r="D75" s="30"/>
      <c r="E75" s="30"/>
      <c r="F75" s="30"/>
      <c r="G75" s="30"/>
      <c r="H75" s="30"/>
      <c r="I75" s="30"/>
      <c r="AR75" s="1"/>
      <c r="AS75" s="1"/>
      <c r="AT75" s="1"/>
      <c r="AU75" s="1"/>
    </row>
    <row r="76" spans="1:47" x14ac:dyDescent="0.2">
      <c r="A76" s="30"/>
      <c r="B76" s="30"/>
      <c r="C76" s="30"/>
      <c r="D76" s="30"/>
      <c r="E76" s="30"/>
      <c r="F76" s="30"/>
      <c r="G76" s="30"/>
      <c r="H76" s="30"/>
      <c r="I76" s="30"/>
      <c r="AR76" s="1"/>
      <c r="AS76" s="1"/>
      <c r="AT76" s="1"/>
      <c r="AU76" s="1"/>
    </row>
    <row r="77" spans="1:47" x14ac:dyDescent="0.2">
      <c r="A77" s="30"/>
      <c r="B77" s="30"/>
      <c r="C77" s="30"/>
      <c r="D77" s="30"/>
      <c r="E77" s="30"/>
      <c r="F77" s="30"/>
      <c r="G77" s="30"/>
      <c r="H77" s="30"/>
      <c r="I77" s="30"/>
      <c r="AR77" s="1"/>
      <c r="AS77" s="1"/>
      <c r="AT77" s="1"/>
      <c r="AU77" s="1"/>
    </row>
    <row r="78" spans="1:47" x14ac:dyDescent="0.2">
      <c r="A78" s="30"/>
      <c r="B78" s="46"/>
      <c r="C78" s="46"/>
      <c r="D78" s="46"/>
      <c r="E78" s="46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2">
      <c r="A79" s="30"/>
      <c r="B79" s="46"/>
      <c r="C79" s="46"/>
      <c r="D79" s="46"/>
      <c r="E79" s="46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">
      <c r="A80" s="46"/>
      <c r="B80" s="46"/>
      <c r="C80" s="46"/>
      <c r="D80" s="46"/>
      <c r="E80" s="46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">
      <c r="A81" s="46"/>
      <c r="B81" s="46"/>
      <c r="C81" s="46"/>
      <c r="D81" s="46"/>
      <c r="E81" s="46"/>
      <c r="F81" s="46"/>
      <c r="G81" s="46"/>
      <c r="H81" s="46"/>
      <c r="I81" s="4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">
      <c r="A82" s="46"/>
      <c r="B82" s="46"/>
      <c r="C82" s="46"/>
      <c r="D82" s="46"/>
      <c r="E82" s="46"/>
      <c r="F82" s="46"/>
      <c r="G82" s="46"/>
      <c r="H82" s="46"/>
      <c r="I82" s="4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">
      <c r="A83" s="46"/>
      <c r="B83" s="46"/>
      <c r="C83" s="46"/>
      <c r="D83" s="46"/>
      <c r="E83" s="46"/>
      <c r="F83" s="46"/>
      <c r="G83" s="46"/>
      <c r="H83" s="46"/>
      <c r="I83" s="4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">
      <c r="A84" s="46"/>
      <c r="B84" s="46"/>
      <c r="C84" s="46"/>
      <c r="D84" s="46"/>
      <c r="E84" s="46"/>
      <c r="F84" s="46"/>
      <c r="G84" s="46"/>
      <c r="H84" s="46"/>
      <c r="I84" s="4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">
      <c r="A85" s="46"/>
      <c r="B85" s="46"/>
      <c r="C85" s="46"/>
      <c r="D85" s="46"/>
      <c r="E85" s="46"/>
      <c r="F85" s="46"/>
      <c r="G85" s="46"/>
      <c r="H85" s="46"/>
      <c r="I85" s="4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">
      <c r="A86" s="46"/>
      <c r="B86" s="46"/>
      <c r="C86" s="46"/>
      <c r="D86" s="46"/>
      <c r="E86" s="46"/>
      <c r="F86" s="46"/>
      <c r="G86" s="46"/>
      <c r="H86" s="46"/>
      <c r="I86" s="4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">
      <c r="A87" s="46"/>
      <c r="B87" s="46"/>
      <c r="C87" s="46"/>
      <c r="D87" s="46"/>
      <c r="E87" s="46"/>
      <c r="F87" s="46"/>
      <c r="G87" s="46"/>
      <c r="H87" s="46"/>
      <c r="I87" s="4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">
      <c r="A88" s="46"/>
      <c r="B88" s="46"/>
      <c r="C88" s="46"/>
      <c r="D88" s="46"/>
      <c r="E88" s="46"/>
      <c r="F88" s="46"/>
      <c r="G88" s="46"/>
      <c r="H88" s="46"/>
      <c r="I88" s="4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">
      <c r="A89" s="46"/>
      <c r="B89" s="46"/>
      <c r="C89" s="46"/>
      <c r="D89" s="46"/>
      <c r="E89" s="46"/>
      <c r="F89" s="46"/>
      <c r="G89" s="46"/>
      <c r="H89" s="46"/>
      <c r="I89" s="4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">
      <c r="A90" s="46"/>
      <c r="B90" s="46"/>
      <c r="C90" s="46"/>
      <c r="D90" s="46"/>
      <c r="E90" s="46"/>
      <c r="F90" s="46"/>
      <c r="G90" s="46"/>
      <c r="H90" s="46"/>
      <c r="I90" s="4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">
      <c r="A91" s="46"/>
      <c r="B91" s="46"/>
      <c r="C91" s="46"/>
      <c r="D91" s="46"/>
      <c r="E91" s="46"/>
      <c r="F91" s="46"/>
      <c r="G91" s="46"/>
      <c r="H91" s="46"/>
      <c r="I91" s="4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">
      <c r="A92" s="46"/>
      <c r="B92" s="46"/>
      <c r="C92" s="46"/>
      <c r="D92" s="46"/>
      <c r="E92" s="46"/>
      <c r="F92" s="46"/>
      <c r="G92" s="46"/>
      <c r="H92" s="46"/>
      <c r="I92" s="4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">
      <c r="A93" s="46"/>
      <c r="B93" s="46"/>
      <c r="C93" s="46"/>
      <c r="D93" s="46"/>
      <c r="E93" s="46"/>
      <c r="F93" s="46"/>
      <c r="G93" s="46"/>
      <c r="H93" s="46"/>
      <c r="I93" s="4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">
      <c r="A94" s="46"/>
      <c r="B94" s="46"/>
      <c r="C94" s="46"/>
      <c r="D94" s="46"/>
      <c r="E94" s="46"/>
      <c r="F94" s="46"/>
      <c r="G94" s="46"/>
      <c r="H94" s="46"/>
      <c r="I94" s="4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">
      <c r="A95" s="46"/>
      <c r="B95" s="46"/>
      <c r="C95" s="46"/>
      <c r="D95" s="46"/>
      <c r="E95" s="46"/>
      <c r="F95" s="46"/>
      <c r="G95" s="46"/>
      <c r="H95" s="46"/>
      <c r="I95" s="4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">
      <c r="A96" s="46"/>
      <c r="B96" s="46"/>
      <c r="C96" s="46"/>
      <c r="D96" s="46"/>
      <c r="E96" s="46"/>
      <c r="F96" s="46"/>
      <c r="G96" s="46"/>
      <c r="H96" s="46"/>
      <c r="I96" s="4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">
      <c r="A97" s="46"/>
      <c r="B97" s="46"/>
      <c r="C97" s="46"/>
      <c r="D97" s="46"/>
      <c r="E97" s="46"/>
      <c r="F97" s="46"/>
      <c r="G97" s="46"/>
      <c r="H97" s="46"/>
      <c r="I97" s="4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">
      <c r="A98" s="46"/>
      <c r="B98" s="46"/>
      <c r="C98" s="46"/>
      <c r="D98" s="46"/>
      <c r="E98" s="46"/>
      <c r="F98" s="46"/>
      <c r="G98" s="46"/>
      <c r="H98" s="46"/>
      <c r="I98" s="4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</sheetData>
  <sheetProtection sheet="1" objects="1" scenarios="1"/>
  <phoneticPr fontId="19" type="noConversion"/>
  <printOptions horizontalCentered="1"/>
  <pageMargins left="0.01" right="0" top="0.25" bottom="0.25" header="0.27" footer="0.27"/>
  <pageSetup scale="94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I22"/>
  <sheetViews>
    <sheetView workbookViewId="0">
      <selection activeCell="G18" sqref="G18"/>
    </sheetView>
  </sheetViews>
  <sheetFormatPr defaultRowHeight="12.75" x14ac:dyDescent="0.2"/>
  <sheetData>
    <row r="6" spans="4:9" x14ac:dyDescent="0.2">
      <c r="D6" s="100" t="s">
        <v>63</v>
      </c>
      <c r="E6" s="99"/>
      <c r="F6" s="99"/>
      <c r="G6" s="100">
        <f>+SoybeansIRR2017!F11</f>
        <v>55</v>
      </c>
      <c r="H6" s="99"/>
      <c r="I6" s="102">
        <f>(+G6/G$22)*100</f>
        <v>13.332686900029088</v>
      </c>
    </row>
    <row r="7" spans="4:9" x14ac:dyDescent="0.2">
      <c r="D7" s="99"/>
      <c r="E7" s="99"/>
      <c r="F7" s="99"/>
      <c r="G7" s="99"/>
      <c r="H7" s="99"/>
      <c r="I7" s="102"/>
    </row>
    <row r="8" spans="4:9" x14ac:dyDescent="0.2">
      <c r="D8" s="100" t="s">
        <v>64</v>
      </c>
      <c r="E8" s="99"/>
      <c r="F8" s="99"/>
      <c r="G8" s="100">
        <f>+SoybeansIRR2017!F13+SoybeansIRR2017!F14+SoybeansIRR2017!F15+SoybeansIRR2017!F16+SoybeansIRR2017!F18</f>
        <v>67.05</v>
      </c>
      <c r="H8" s="99"/>
      <c r="I8" s="102">
        <f>(+G8/G$22)*100</f>
        <v>16.253757393580916</v>
      </c>
    </row>
    <row r="9" spans="4:9" x14ac:dyDescent="0.2">
      <c r="D9" s="99"/>
      <c r="E9" s="99"/>
      <c r="F9" s="99"/>
      <c r="G9" s="99"/>
      <c r="H9" s="99"/>
      <c r="I9" s="102"/>
    </row>
    <row r="10" spans="4:9" x14ac:dyDescent="0.2">
      <c r="D10" s="100" t="s">
        <v>65</v>
      </c>
      <c r="E10" s="99"/>
      <c r="F10" s="99"/>
      <c r="G10" s="100">
        <f>+SoybeansIRR2017!F19+SoybeansIRR2017!F20+SoybeansIRR2017!F21+SoybeansIRR2017!F22</f>
        <v>67</v>
      </c>
      <c r="H10" s="99"/>
      <c r="I10" s="102">
        <f>(+G10/G$22)*100</f>
        <v>16.241636769126348</v>
      </c>
    </row>
    <row r="11" spans="4:9" x14ac:dyDescent="0.2">
      <c r="D11" s="99"/>
      <c r="E11" s="99"/>
      <c r="F11" s="99"/>
      <c r="G11" s="99"/>
      <c r="H11" s="99"/>
      <c r="I11" s="102"/>
    </row>
    <row r="12" spans="4:9" x14ac:dyDescent="0.2">
      <c r="D12" s="100" t="s">
        <v>66</v>
      </c>
      <c r="E12" s="99"/>
      <c r="F12" s="99"/>
      <c r="G12" s="100">
        <f>+SoybeansIRR2017!F25+SoybeansIRR2017!F26</f>
        <v>30</v>
      </c>
      <c r="H12" s="99"/>
      <c r="I12" s="102">
        <f>(+G12/G$22)*100</f>
        <v>7.2723746727431395</v>
      </c>
    </row>
    <row r="13" spans="4:9" x14ac:dyDescent="0.2">
      <c r="D13" s="99"/>
      <c r="E13" s="99"/>
      <c r="F13" s="99"/>
      <c r="G13" s="99"/>
      <c r="H13" s="99"/>
      <c r="I13" s="102"/>
    </row>
    <row r="14" spans="4:9" x14ac:dyDescent="0.2">
      <c r="D14" s="100" t="s">
        <v>67</v>
      </c>
      <c r="E14" s="99"/>
      <c r="F14" s="99"/>
      <c r="G14" s="100">
        <f>+SoybeansIRR2017!F31+SoybeansIRR2017!F30</f>
        <v>33.125</v>
      </c>
      <c r="H14" s="99"/>
      <c r="I14" s="102">
        <f>(+G14/G$22)*100</f>
        <v>8.0299137011538839</v>
      </c>
    </row>
    <row r="15" spans="4:9" x14ac:dyDescent="0.2">
      <c r="D15" s="100" t="s">
        <v>31</v>
      </c>
      <c r="E15" s="99"/>
      <c r="F15" s="99"/>
      <c r="G15" s="100">
        <f>+SoybeansIRR2017!F24</f>
        <v>72</v>
      </c>
      <c r="H15" s="99"/>
      <c r="I15" s="102">
        <f>(+G15/G$22)*100</f>
        <v>17.453699214583537</v>
      </c>
    </row>
    <row r="16" spans="4:9" x14ac:dyDescent="0.2">
      <c r="D16" s="100" t="s">
        <v>68</v>
      </c>
      <c r="E16" s="99"/>
      <c r="F16" s="99"/>
      <c r="G16" s="100">
        <f>+SoybeansIRR2017!F27+SoybeansIRR2017!F28+SoybeansIRR2017!F29+SoybeansIRR2017!F32</f>
        <v>50.289812499999996</v>
      </c>
      <c r="H16" s="99"/>
      <c r="I16" s="102">
        <f>(+G16/G$22)*100</f>
        <v>12.190878624066711</v>
      </c>
    </row>
    <row r="18" spans="7:9" x14ac:dyDescent="0.2">
      <c r="G18" s="100">
        <f>+SUM(G6:G16)</f>
        <v>374.46481249999999</v>
      </c>
      <c r="H18" s="99"/>
      <c r="I18" s="101">
        <f>+SUM(I6:I16)</f>
        <v>90.774947275283623</v>
      </c>
    </row>
    <row r="22" spans="7:9" x14ac:dyDescent="0.2">
      <c r="G22">
        <v>412.52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SoybeansIRR2017</vt:lpstr>
      <vt:lpstr>Sheet1</vt:lpstr>
      <vt:lpstr>SoybeansIRR2017!Print_Area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John Hartley</cp:lastModifiedBy>
  <cp:lastPrinted>2017-02-23T19:29:55Z</cp:lastPrinted>
  <dcterms:created xsi:type="dcterms:W3CDTF">2010-03-12T14:29:35Z</dcterms:created>
  <dcterms:modified xsi:type="dcterms:W3CDTF">2017-03-06T16:30:29Z</dcterms:modified>
</cp:coreProperties>
</file>