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00" windowHeight="6090" activeTab="1"/>
  </bookViews>
  <sheets>
    <sheet name="Max Stker Purch. Price  (2)" sheetId="1" r:id="rId1"/>
    <sheet name="Max Stker Purch. Price " sheetId="2" r:id="rId2"/>
    <sheet name="Sheet2" sheetId="3" r:id="rId3"/>
    <sheet name="Sheet3" sheetId="4" r:id="rId4"/>
  </sheets>
  <definedNames>
    <definedName name="_xlnm.Print_Area" localSheetId="1">'Max Stker Purch. Price '!$A$4:$N$61</definedName>
    <definedName name="_xlnm.Print_Area" localSheetId="0">'Max Stker Purch. Price  (2)'!$A$4:$N$61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<sst xmlns="http://schemas.openxmlformats.org/spreadsheetml/2006/main" count="92" uniqueCount="35">
  <si>
    <t>Stocker In-Weight (Lbs)</t>
  </si>
  <si>
    <t>Death Loss (%)</t>
  </si>
  <si>
    <t>Shrink (%)</t>
  </si>
  <si>
    <t>Out-Weight (Lbs/Hd)</t>
  </si>
  <si>
    <t>Scenario 1</t>
  </si>
  <si>
    <t>Scenario 2</t>
  </si>
  <si>
    <t>Scenario 3</t>
  </si>
  <si>
    <t>Item</t>
  </si>
  <si>
    <t>Weight Gained (Lbs)</t>
  </si>
  <si>
    <t>Days Stockered (Day)</t>
  </si>
  <si>
    <t>Average Daily Gain (Lbs/Day)</t>
  </si>
  <si>
    <t xml:space="preserve">   supplemental feed per head per day.</t>
  </si>
  <si>
    <r>
      <t>1</t>
    </r>
    <r>
      <rPr>
        <sz val="10"/>
        <rFont val="Arial"/>
        <family val="0"/>
      </rPr>
      <t xml:space="preserve"> Cost per pound of gain is based on two animals per acre of rye/ryegrass/clover forage and an average of 7 pounds of</t>
    </r>
  </si>
  <si>
    <r>
      <t>2</t>
    </r>
    <r>
      <rPr>
        <sz val="10"/>
        <rFont val="Arial"/>
        <family val="0"/>
      </rPr>
      <t xml:space="preserve"> Does not include shrink and death loss.</t>
    </r>
  </si>
  <si>
    <r>
      <t>Cost Per Pound of Gain ($/Lb)</t>
    </r>
    <r>
      <rPr>
        <vertAlign val="superscript"/>
        <sz val="10"/>
        <rFont val="Arial"/>
        <family val="2"/>
      </rPr>
      <t>1</t>
    </r>
  </si>
  <si>
    <r>
      <t>Total Cost ($/Hd)</t>
    </r>
    <r>
      <rPr>
        <vertAlign val="superscript"/>
        <sz val="10"/>
        <rFont val="Arial"/>
        <family val="2"/>
      </rPr>
      <t>2</t>
    </r>
  </si>
  <si>
    <r>
      <t>Total Cost of Gain ($/Hd)</t>
    </r>
    <r>
      <rPr>
        <vertAlign val="superscript"/>
        <sz val="10"/>
        <rFont val="Arial"/>
        <family val="2"/>
      </rPr>
      <t>2</t>
    </r>
  </si>
  <si>
    <r>
      <t>Maximum Purch. Price ($/Cwt)</t>
    </r>
    <r>
      <rPr>
        <vertAlign val="superscript"/>
        <sz val="10"/>
        <rFont val="Arial"/>
        <family val="2"/>
      </rPr>
      <t>3</t>
    </r>
  </si>
  <si>
    <t>Desired Profit ($/Hd)</t>
  </si>
  <si>
    <t>Feeder Sale Price ($/Cwt)</t>
  </si>
  <si>
    <r>
      <t>3</t>
    </r>
    <r>
      <rPr>
        <sz val="10"/>
        <rFont val="Arial"/>
        <family val="0"/>
      </rPr>
      <t xml:space="preserve"> Maximum Stocker Purchase Price does include shrink and death loss.</t>
    </r>
  </si>
  <si>
    <r>
      <t>Maximum Stocker Cost ($/Hd)</t>
    </r>
    <r>
      <rPr>
        <vertAlign val="superscript"/>
        <sz val="10"/>
        <rFont val="Arial"/>
        <family val="2"/>
      </rPr>
      <t>3</t>
    </r>
  </si>
  <si>
    <t>What's The Maximum Stocker Purchase Price I Can Afford To Pay?</t>
  </si>
  <si>
    <t>Net Returns Above T. Cost</t>
  </si>
  <si>
    <t>Interest Rate (%)</t>
  </si>
  <si>
    <t>Futures Price -FC ($/Cwt)</t>
  </si>
  <si>
    <t>Basis ($/Cwt)</t>
  </si>
  <si>
    <t>Realized Price ($/Cwt)</t>
  </si>
  <si>
    <t>Sale Value ($/Hd)</t>
  </si>
  <si>
    <t>Stocker Cost ($/Hd)</t>
  </si>
  <si>
    <t>Adj. Sale Value ($/Hd)</t>
  </si>
  <si>
    <t>Insert data in cells hi-lited in green.</t>
  </si>
  <si>
    <t>Table 1. Maximum stocker purchase price based on various levels of cost of gain and desired profit.</t>
  </si>
  <si>
    <r>
      <t>Max.Purch. Price ($/Cwt)</t>
    </r>
    <r>
      <rPr>
        <vertAlign val="superscript"/>
        <sz val="10"/>
        <rFont val="Arial"/>
        <family val="2"/>
      </rPr>
      <t>3</t>
    </r>
  </si>
  <si>
    <t>Starting Point Max.Purch. Price ($/Cwt)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</si>
</sst>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</numFmts>
  <fonts count="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166" fontId="0" fillId="3" borderId="0" xfId="0" applyNumberFormat="1" applyFill="1" applyAlignment="1">
      <alignment/>
    </xf>
    <xf numFmtId="166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5" fontId="0" fillId="2" borderId="1" xfId="0" applyNumberFormat="1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10" fontId="2" fillId="4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166" fontId="2" fillId="4" borderId="0" xfId="0" applyNumberFormat="1" applyFont="1" applyFill="1" applyAlignment="1">
      <alignment/>
    </xf>
    <xf numFmtId="164" fontId="2" fillId="4" borderId="0" xfId="0" applyNumberFormat="1" applyFont="1" applyFill="1" applyAlignment="1">
      <alignment/>
    </xf>
    <xf numFmtId="165" fontId="2" fillId="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"/>
  <sheetViews>
    <sheetView workbookViewId="0" topLeftCell="A29">
      <selection activeCell="A37" sqref="A37:F57"/>
    </sheetView>
  </sheetViews>
  <sheetFormatPr defaultColWidth="9.140625" defaultRowHeight="12.75"/>
  <cols>
    <col min="3" max="3" width="8.28125" style="0" customWidth="1"/>
    <col min="4" max="6" width="7.7109375" style="0" customWidth="1"/>
    <col min="7" max="7" width="2.7109375" style="0" customWidth="1"/>
    <col min="8" max="10" width="7.7109375" style="0" customWidth="1"/>
    <col min="11" max="11" width="2.7109375" style="0" customWidth="1"/>
    <col min="12" max="14" width="7.7109375" style="0" customWidth="1"/>
  </cols>
  <sheetData>
    <row r="2" spans="1:6" ht="18">
      <c r="A2" s="21" t="s">
        <v>31</v>
      </c>
      <c r="B2" s="22"/>
      <c r="C2" s="22"/>
      <c r="D2" s="22"/>
      <c r="E2" s="22"/>
      <c r="F2" s="22"/>
    </row>
    <row r="5" spans="1:10" ht="15.75">
      <c r="A5" s="23" t="s">
        <v>22</v>
      </c>
      <c r="B5" s="22"/>
      <c r="C5" s="22"/>
      <c r="D5" s="22"/>
      <c r="E5" s="22"/>
      <c r="F5" s="22"/>
      <c r="G5" s="22"/>
      <c r="H5" s="22"/>
      <c r="I5" s="22"/>
      <c r="J5" s="22"/>
    </row>
    <row r="7" spans="1:6" ht="12.75">
      <c r="A7" t="s">
        <v>24</v>
      </c>
      <c r="D7" s="24">
        <v>0.07</v>
      </c>
      <c r="E7" s="25"/>
      <c r="F7" s="25"/>
    </row>
    <row r="8" spans="1:6" ht="12.75">
      <c r="A8" t="s">
        <v>0</v>
      </c>
      <c r="D8" s="26">
        <v>350</v>
      </c>
      <c r="E8" s="25"/>
      <c r="F8" s="25"/>
    </row>
    <row r="9" spans="1:6" ht="12.75">
      <c r="A9" t="s">
        <v>9</v>
      </c>
      <c r="D9" s="26">
        <v>200</v>
      </c>
      <c r="E9" s="25"/>
      <c r="F9" s="25"/>
    </row>
    <row r="10" spans="1:6" ht="12.75">
      <c r="A10" t="s">
        <v>10</v>
      </c>
      <c r="D10" s="27">
        <v>2</v>
      </c>
      <c r="E10" s="25"/>
      <c r="F10" s="25"/>
    </row>
    <row r="11" spans="1:6" ht="14.25">
      <c r="A11" t="s">
        <v>14</v>
      </c>
      <c r="D11" s="28">
        <v>0.35</v>
      </c>
      <c r="E11" s="28">
        <v>0.4</v>
      </c>
      <c r="F11" s="28">
        <v>0.45</v>
      </c>
    </row>
    <row r="12" spans="1:6" ht="12.75">
      <c r="A12" t="s">
        <v>1</v>
      </c>
      <c r="D12" s="29">
        <v>0.03</v>
      </c>
      <c r="E12" s="25"/>
      <c r="F12" s="25"/>
    </row>
    <row r="13" spans="1:4" ht="12.75">
      <c r="A13" t="s">
        <v>8</v>
      </c>
      <c r="D13">
        <f>D9*D10</f>
        <v>400</v>
      </c>
    </row>
    <row r="14" spans="1:4" ht="12.75">
      <c r="A14" t="s">
        <v>2</v>
      </c>
      <c r="D14" s="29">
        <v>0.02</v>
      </c>
    </row>
    <row r="15" spans="1:4" ht="12.75">
      <c r="A15" t="s">
        <v>3</v>
      </c>
      <c r="D15">
        <f>(D8+D13)*(1-D14)</f>
        <v>735</v>
      </c>
    </row>
    <row r="16" spans="1:14" ht="14.25">
      <c r="A16" t="s">
        <v>16</v>
      </c>
      <c r="D16" s="2">
        <f>D48</f>
        <v>140</v>
      </c>
      <c r="E16" s="2">
        <f>E48</f>
        <v>140</v>
      </c>
      <c r="F16" s="2">
        <f>F48</f>
        <v>140</v>
      </c>
      <c r="G16" s="17"/>
      <c r="H16" s="2">
        <f>H48</f>
        <v>160</v>
      </c>
      <c r="I16" s="2">
        <f>I48</f>
        <v>160</v>
      </c>
      <c r="J16" s="2">
        <f>J48</f>
        <v>160</v>
      </c>
      <c r="K16" s="2"/>
      <c r="L16" s="2">
        <f>L48</f>
        <v>180</v>
      </c>
      <c r="M16" s="2">
        <f>M48</f>
        <v>180</v>
      </c>
      <c r="N16" s="2">
        <f>N48</f>
        <v>180</v>
      </c>
    </row>
    <row r="17" spans="1:14" ht="12.75">
      <c r="A17" t="s">
        <v>18</v>
      </c>
      <c r="D17" s="30">
        <v>25</v>
      </c>
      <c r="E17" s="30">
        <v>50</v>
      </c>
      <c r="F17" s="30">
        <v>75</v>
      </c>
      <c r="H17" s="2">
        <f>D17</f>
        <v>25</v>
      </c>
      <c r="I17" s="2">
        <f>E17</f>
        <v>50</v>
      </c>
      <c r="J17" s="2">
        <f>F17</f>
        <v>75</v>
      </c>
      <c r="L17" s="2">
        <f>D17</f>
        <v>25</v>
      </c>
      <c r="M17" s="2">
        <f>E17</f>
        <v>50</v>
      </c>
      <c r="N17" s="2">
        <f>F17</f>
        <v>75</v>
      </c>
    </row>
    <row r="18" spans="1:14" ht="14.25">
      <c r="A18" t="s">
        <v>15</v>
      </c>
      <c r="D18" s="2">
        <f>D27+D16+D17</f>
        <v>707.5</v>
      </c>
      <c r="E18" s="2">
        <f>E27+E16+E17</f>
        <v>732.5</v>
      </c>
      <c r="F18" s="2">
        <f>F27+F16+F17</f>
        <v>757.5</v>
      </c>
      <c r="G18" s="2"/>
      <c r="H18" s="2">
        <f>H27+H16+H17</f>
        <v>727.5</v>
      </c>
      <c r="I18" s="2">
        <f>I27+I16+I17</f>
        <v>752.5</v>
      </c>
      <c r="J18" s="2">
        <f>J27+J16+J17</f>
        <v>777.5</v>
      </c>
      <c r="K18" s="2"/>
      <c r="L18" s="2">
        <f>L27+L16+L17</f>
        <v>747.5</v>
      </c>
      <c r="M18" s="2">
        <f>M27+M16+M17</f>
        <v>772.5</v>
      </c>
      <c r="N18" s="2">
        <f>N27+N16+N17</f>
        <v>797.5</v>
      </c>
    </row>
    <row r="19" spans="1:14" ht="12.75">
      <c r="A19" t="s">
        <v>25</v>
      </c>
      <c r="D19" s="30">
        <v>98</v>
      </c>
      <c r="E19" s="2">
        <f>$D$19</f>
        <v>98</v>
      </c>
      <c r="F19" s="2">
        <f>$D$19</f>
        <v>98</v>
      </c>
      <c r="G19" s="2"/>
      <c r="H19" s="2">
        <f>$D$19</f>
        <v>98</v>
      </c>
      <c r="I19" s="2">
        <f>$D$19</f>
        <v>98</v>
      </c>
      <c r="J19" s="2">
        <f>$D$19</f>
        <v>98</v>
      </c>
      <c r="K19" s="2"/>
      <c r="L19" s="2">
        <f>$D$19</f>
        <v>98</v>
      </c>
      <c r="M19" s="2">
        <f>$D$19</f>
        <v>98</v>
      </c>
      <c r="N19" s="2">
        <f>$D$19</f>
        <v>98</v>
      </c>
    </row>
    <row r="20" spans="1:14" ht="12.75">
      <c r="A20" t="s">
        <v>26</v>
      </c>
      <c r="D20" s="30">
        <v>-3</v>
      </c>
      <c r="E20" s="2">
        <f>$D$20</f>
        <v>-3</v>
      </c>
      <c r="F20" s="2">
        <f>$D$20</f>
        <v>-3</v>
      </c>
      <c r="G20" s="2"/>
      <c r="H20" s="2">
        <f>$D$20</f>
        <v>-3</v>
      </c>
      <c r="I20" s="2">
        <f>$D$20</f>
        <v>-3</v>
      </c>
      <c r="J20" s="2">
        <f>$D$20</f>
        <v>-3</v>
      </c>
      <c r="K20" s="2"/>
      <c r="L20" s="2">
        <f>$D$20</f>
        <v>-3</v>
      </c>
      <c r="M20" s="2">
        <f>$D$20</f>
        <v>-3</v>
      </c>
      <c r="N20" s="2">
        <f>$D$20</f>
        <v>-3</v>
      </c>
    </row>
    <row r="21" spans="1:14" ht="12.75">
      <c r="A21" t="s">
        <v>27</v>
      </c>
      <c r="D21" s="18">
        <f>D19+D20</f>
        <v>95</v>
      </c>
      <c r="E21" s="2">
        <f>$D$21</f>
        <v>95</v>
      </c>
      <c r="F21" s="2">
        <f>$D$21</f>
        <v>95</v>
      </c>
      <c r="G21" s="2"/>
      <c r="H21" s="2">
        <f>$D$21</f>
        <v>95</v>
      </c>
      <c r="I21" s="2">
        <f>$D$21</f>
        <v>95</v>
      </c>
      <c r="J21" s="2">
        <f>$D$21</f>
        <v>95</v>
      </c>
      <c r="K21" s="2"/>
      <c r="L21" s="2">
        <f>$D$21</f>
        <v>95</v>
      </c>
      <c r="M21" s="2">
        <f>$D$21</f>
        <v>95</v>
      </c>
      <c r="N21" s="2">
        <f>$D$21</f>
        <v>95</v>
      </c>
    </row>
    <row r="22" spans="1:14" ht="12.75">
      <c r="A22" t="s">
        <v>28</v>
      </c>
      <c r="D22" s="18">
        <f>$D$15*$D$21*0.01</f>
        <v>698.25</v>
      </c>
      <c r="E22" s="18">
        <f>$D$15*$D$21*0.01</f>
        <v>698.25</v>
      </c>
      <c r="F22" s="18">
        <f>$D$15*$D$21*0.01</f>
        <v>698.25</v>
      </c>
      <c r="G22" s="18"/>
      <c r="H22" s="18">
        <f>$D$15*$D$21*0.01</f>
        <v>698.25</v>
      </c>
      <c r="I22" s="18">
        <f>$D$15*$D$21*0.01</f>
        <v>698.25</v>
      </c>
      <c r="J22" s="18">
        <f>$D$15*$D$21*0.01</f>
        <v>698.25</v>
      </c>
      <c r="K22" s="18"/>
      <c r="L22" s="18">
        <f>$D$15*$D$21*0.01</f>
        <v>698.25</v>
      </c>
      <c r="M22" s="18">
        <f>$D$15*$D$21*0.01</f>
        <v>698.25</v>
      </c>
      <c r="N22" s="18">
        <f>$D$15*$D$21*0.01</f>
        <v>698.25</v>
      </c>
    </row>
    <row r="23" spans="1:14" ht="12.75">
      <c r="A23" t="s">
        <v>30</v>
      </c>
      <c r="C23" s="17"/>
      <c r="D23" s="18">
        <f>$D$22*(1-$D$12)</f>
        <v>677.3025</v>
      </c>
      <c r="E23" s="18">
        <f>$D$22*(1-$D$12)</f>
        <v>677.3025</v>
      </c>
      <c r="F23" s="18">
        <f>$D$22*(1-$D$12)</f>
        <v>677.3025</v>
      </c>
      <c r="G23" s="18"/>
      <c r="H23" s="18">
        <f>$D$22*(1-$D$12)</f>
        <v>677.3025</v>
      </c>
      <c r="I23" s="18">
        <f>$D$22*(1-$D$12)</f>
        <v>677.3025</v>
      </c>
      <c r="J23" s="18">
        <f>$D$22*(1-$D$12)</f>
        <v>677.3025</v>
      </c>
      <c r="K23" s="18"/>
      <c r="L23" s="18">
        <f>$D$22*(1-$D$12)</f>
        <v>677.3025</v>
      </c>
      <c r="M23" s="18">
        <f>$D$22*(1-$D$12)</f>
        <v>677.3025</v>
      </c>
      <c r="N23" s="18">
        <f>$D$22*(1-$D$12)</f>
        <v>677.3025</v>
      </c>
    </row>
    <row r="24" spans="3:14" ht="12.75">
      <c r="C24" s="17"/>
      <c r="D24" s="18"/>
      <c r="E24" s="18"/>
      <c r="F24" s="18"/>
      <c r="G24" s="2"/>
      <c r="H24" s="2"/>
      <c r="I24" s="2"/>
      <c r="J24" s="2"/>
      <c r="K24" s="2"/>
      <c r="L24" s="2"/>
      <c r="M24" s="2"/>
      <c r="N24" s="2"/>
    </row>
    <row r="25" spans="3:14" ht="12.75">
      <c r="C25" s="17"/>
      <c r="D25" s="18"/>
      <c r="E25" s="18"/>
      <c r="F25" s="18"/>
      <c r="G25" s="2"/>
      <c r="H25" s="2"/>
      <c r="I25" s="2"/>
      <c r="J25" s="2"/>
      <c r="K25" s="2"/>
      <c r="L25" s="2"/>
      <c r="M25" s="2"/>
      <c r="N25" s="2"/>
    </row>
    <row r="26" ht="12.75">
      <c r="D26" s="18"/>
    </row>
    <row r="27" spans="1:14" ht="12.75">
      <c r="A27" t="s">
        <v>29</v>
      </c>
      <c r="D27" s="18">
        <f>D32*$D$8*0.01</f>
        <v>542.5</v>
      </c>
      <c r="E27" s="18">
        <f>E32*$D$8*0.01</f>
        <v>542.5</v>
      </c>
      <c r="F27" s="18">
        <f>F32*$D$8*0.01</f>
        <v>542.5</v>
      </c>
      <c r="G27" s="18"/>
      <c r="H27" s="18">
        <f>H32*$D$8*0.01</f>
        <v>542.5</v>
      </c>
      <c r="I27" s="18">
        <f>I32*$D$8*0.01</f>
        <v>542.5</v>
      </c>
      <c r="J27" s="18">
        <f>J32*$D$8*0.01</f>
        <v>542.5</v>
      </c>
      <c r="K27" s="18"/>
      <c r="L27" s="18">
        <f>L32*$D$8*0.01</f>
        <v>542.5</v>
      </c>
      <c r="M27" s="18">
        <f>M32*$D$8*0.01</f>
        <v>542.5</v>
      </c>
      <c r="N27" s="18">
        <f>N32*$D$8*0.01</f>
        <v>542.5</v>
      </c>
    </row>
    <row r="28" spans="4:14" ht="12.7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2.75">
      <c r="A29" t="s">
        <v>23</v>
      </c>
      <c r="D29" s="18">
        <f>D23-D27-D16-D17</f>
        <v>-30.19749999999999</v>
      </c>
      <c r="E29" s="18">
        <f>E23-E27-E16-E17</f>
        <v>-55.19749999999999</v>
      </c>
      <c r="F29" s="18">
        <f>F23-F27-F16-F17</f>
        <v>-80.19749999999999</v>
      </c>
      <c r="G29" s="18"/>
      <c r="H29" s="18">
        <f>H23-H27-H16-H17</f>
        <v>-50.19749999999999</v>
      </c>
      <c r="I29" s="18">
        <f>I23-I27-I16-I17</f>
        <v>-75.19749999999999</v>
      </c>
      <c r="J29" s="18">
        <f>J23-J27-J16-J17</f>
        <v>-100.19749999999999</v>
      </c>
      <c r="K29" s="18"/>
      <c r="L29" s="18">
        <f>L23-L27-L16-L17</f>
        <v>-70.19749999999999</v>
      </c>
      <c r="M29" s="18">
        <f>M23-M27-M16-M17</f>
        <v>-95.19749999999999</v>
      </c>
      <c r="N29" s="18">
        <f>N23-N27-N16-N17</f>
        <v>-120.19749999999999</v>
      </c>
    </row>
    <row r="30" ht="12.75">
      <c r="D30" s="18"/>
    </row>
    <row r="31" ht="12.75">
      <c r="D31" s="2"/>
    </row>
    <row r="32" spans="1:14" ht="12.75">
      <c r="A32" s="31" t="s">
        <v>34</v>
      </c>
      <c r="D32" s="15">
        <v>155</v>
      </c>
      <c r="E32" s="19">
        <f>$D$32</f>
        <v>155</v>
      </c>
      <c r="F32" s="19">
        <f>$D$32</f>
        <v>155</v>
      </c>
      <c r="G32" s="19"/>
      <c r="H32" s="19">
        <f>$D$32</f>
        <v>155</v>
      </c>
      <c r="I32" s="19">
        <f>$D$32</f>
        <v>155</v>
      </c>
      <c r="J32" s="19">
        <f>$D$32</f>
        <v>155</v>
      </c>
      <c r="K32" s="19"/>
      <c r="L32" s="19">
        <f>$D$32</f>
        <v>155</v>
      </c>
      <c r="M32" s="19">
        <f>$D$32</f>
        <v>155</v>
      </c>
      <c r="N32" s="19">
        <f>$D$32</f>
        <v>155</v>
      </c>
    </row>
    <row r="33" spans="1:14" ht="14.25">
      <c r="A33" t="s">
        <v>33</v>
      </c>
      <c r="D33">
        <f aca="true" t="shared" si="0" ref="D33:N33">(D29+D27+(D27*$D$10/365*$D$7)-($D$8*((D29+D27)/$D$8)*$D$10/365*$D$7))/($D$8*0.01)</f>
        <v>146.37545217221137</v>
      </c>
      <c r="E33">
        <f t="shared" si="0"/>
        <v>139.23533475538161</v>
      </c>
      <c r="F33">
        <f t="shared" si="0"/>
        <v>132.09521733855186</v>
      </c>
      <c r="G33">
        <f t="shared" si="0"/>
        <v>0</v>
      </c>
      <c r="H33">
        <f t="shared" si="0"/>
        <v>140.66335823874755</v>
      </c>
      <c r="I33">
        <f t="shared" si="0"/>
        <v>133.5232408219178</v>
      </c>
      <c r="J33">
        <f t="shared" si="0"/>
        <v>126.38312340508807</v>
      </c>
      <c r="K33">
        <f t="shared" si="0"/>
        <v>0</v>
      </c>
      <c r="L33">
        <f t="shared" si="0"/>
        <v>134.95126430528376</v>
      </c>
      <c r="M33">
        <f t="shared" si="0"/>
        <v>127.81114688845402</v>
      </c>
      <c r="N33">
        <f t="shared" si="0"/>
        <v>120.67102947162427</v>
      </c>
    </row>
    <row r="37" s="7" customFormat="1" ht="12.75">
      <c r="A37" s="7" t="s">
        <v>32</v>
      </c>
    </row>
    <row r="38" spans="1:13" s="7" customFormat="1" ht="12.75">
      <c r="A38" s="7" t="s">
        <v>7</v>
      </c>
      <c r="E38" s="7" t="s">
        <v>4</v>
      </c>
      <c r="I38" s="7" t="s">
        <v>5</v>
      </c>
      <c r="M38" s="7" t="s">
        <v>6</v>
      </c>
    </row>
    <row r="39" s="8" customFormat="1" ht="12.75"/>
    <row r="40" spans="1:14" ht="12.75">
      <c r="A40" t="s">
        <v>0</v>
      </c>
      <c r="D40" s="17">
        <f>$D$8</f>
        <v>350</v>
      </c>
      <c r="E40" s="17">
        <f>$D$8</f>
        <v>350</v>
      </c>
      <c r="F40" s="17">
        <f>$D$8</f>
        <v>350</v>
      </c>
      <c r="G40" s="32"/>
      <c r="H40">
        <f>$D$8</f>
        <v>350</v>
      </c>
      <c r="I40">
        <f>$D$8</f>
        <v>350</v>
      </c>
      <c r="J40">
        <f>$D$8</f>
        <v>350</v>
      </c>
      <c r="K40" s="4"/>
      <c r="L40">
        <f>$D$8</f>
        <v>350</v>
      </c>
      <c r="M40">
        <f>$D$8</f>
        <v>350</v>
      </c>
      <c r="N40">
        <f>$D$8</f>
        <v>350</v>
      </c>
    </row>
    <row r="41" spans="1:14" ht="12.75">
      <c r="A41" t="s">
        <v>9</v>
      </c>
      <c r="D41" s="17">
        <f>$D$9</f>
        <v>200</v>
      </c>
      <c r="E41" s="17">
        <f>$D$9</f>
        <v>200</v>
      </c>
      <c r="F41" s="17">
        <f>$D$9</f>
        <v>200</v>
      </c>
      <c r="G41" s="32"/>
      <c r="H41">
        <f>$D$9</f>
        <v>200</v>
      </c>
      <c r="I41">
        <f>$D$9</f>
        <v>200</v>
      </c>
      <c r="J41">
        <f>$D$9</f>
        <v>200</v>
      </c>
      <c r="K41" s="4"/>
      <c r="L41">
        <f>$D$9</f>
        <v>200</v>
      </c>
      <c r="M41">
        <f>$D$9</f>
        <v>200</v>
      </c>
      <c r="N41">
        <f>$D$9</f>
        <v>200</v>
      </c>
    </row>
    <row r="42" spans="1:14" ht="12.75">
      <c r="A42" t="s">
        <v>10</v>
      </c>
      <c r="D42" s="33">
        <f>$D$10</f>
        <v>2</v>
      </c>
      <c r="E42" s="33">
        <f>$D$10</f>
        <v>2</v>
      </c>
      <c r="F42" s="33">
        <f>$D$10</f>
        <v>2</v>
      </c>
      <c r="G42" s="34"/>
      <c r="H42" s="9">
        <f>$D$10</f>
        <v>2</v>
      </c>
      <c r="I42" s="9">
        <f>$D$10</f>
        <v>2</v>
      </c>
      <c r="J42" s="9">
        <f>$D$10</f>
        <v>2</v>
      </c>
      <c r="K42" s="10"/>
      <c r="L42" s="9">
        <f>$D$10</f>
        <v>2</v>
      </c>
      <c r="M42" s="9">
        <f>$D$10</f>
        <v>2</v>
      </c>
      <c r="N42" s="9">
        <f>$D$10</f>
        <v>2</v>
      </c>
    </row>
    <row r="43" spans="1:14" ht="14.25">
      <c r="A43" t="s">
        <v>14</v>
      </c>
      <c r="D43" s="35">
        <f>$D$11</f>
        <v>0.35</v>
      </c>
      <c r="E43" s="35">
        <f>$D$11</f>
        <v>0.35</v>
      </c>
      <c r="F43" s="35">
        <f>$D$11</f>
        <v>0.35</v>
      </c>
      <c r="G43" s="36"/>
      <c r="H43" s="13">
        <f>$E$11</f>
        <v>0.4</v>
      </c>
      <c r="I43" s="13">
        <f>$E$11</f>
        <v>0.4</v>
      </c>
      <c r="J43" s="13">
        <f>$E$11</f>
        <v>0.4</v>
      </c>
      <c r="K43" s="6"/>
      <c r="L43" s="13">
        <f>$F$11</f>
        <v>0.45</v>
      </c>
      <c r="M43" s="13">
        <f>$F$11</f>
        <v>0.45</v>
      </c>
      <c r="N43" s="13">
        <f>$F$11</f>
        <v>0.45</v>
      </c>
    </row>
    <row r="44" spans="1:14" ht="12.75">
      <c r="A44" t="s">
        <v>1</v>
      </c>
      <c r="D44" s="37">
        <f>$D$12</f>
        <v>0.03</v>
      </c>
      <c r="E44" s="37">
        <f>$D$12</f>
        <v>0.03</v>
      </c>
      <c r="F44" s="37">
        <f>$D$12</f>
        <v>0.03</v>
      </c>
      <c r="G44" s="38"/>
      <c r="H44" s="1">
        <f>$D$12</f>
        <v>0.03</v>
      </c>
      <c r="I44" s="1">
        <f>$D$12</f>
        <v>0.03</v>
      </c>
      <c r="J44" s="1">
        <f>$D$12</f>
        <v>0.03</v>
      </c>
      <c r="K44" s="5"/>
      <c r="L44" s="1">
        <f>$D$12</f>
        <v>0.03</v>
      </c>
      <c r="M44" s="1">
        <f>$D$12</f>
        <v>0.03</v>
      </c>
      <c r="N44" s="1">
        <f>$D$12</f>
        <v>0.03</v>
      </c>
    </row>
    <row r="45" spans="1:14" ht="12.75">
      <c r="A45" t="s">
        <v>8</v>
      </c>
      <c r="D45" s="17">
        <f>D41*D42</f>
        <v>400</v>
      </c>
      <c r="E45" s="17">
        <f>E41*E42</f>
        <v>400</v>
      </c>
      <c r="F45" s="17">
        <f>F41*F42</f>
        <v>400</v>
      </c>
      <c r="G45" s="32"/>
      <c r="H45">
        <f>H41*H42</f>
        <v>400</v>
      </c>
      <c r="I45">
        <f>I41*I42</f>
        <v>400</v>
      </c>
      <c r="J45">
        <f>J41*J42</f>
        <v>400</v>
      </c>
      <c r="K45" s="4"/>
      <c r="L45">
        <f>L41*L42</f>
        <v>400</v>
      </c>
      <c r="M45">
        <f>M41*M42</f>
        <v>400</v>
      </c>
      <c r="N45">
        <f>N41*N42</f>
        <v>400</v>
      </c>
    </row>
    <row r="46" spans="1:14" ht="12.75">
      <c r="A46" t="s">
        <v>2</v>
      </c>
      <c r="D46" s="37">
        <f>$D$14</f>
        <v>0.02</v>
      </c>
      <c r="E46" s="37">
        <f>$D$14</f>
        <v>0.02</v>
      </c>
      <c r="F46" s="37">
        <f>$D$14</f>
        <v>0.02</v>
      </c>
      <c r="G46" s="38"/>
      <c r="H46" s="1">
        <f>$D$14</f>
        <v>0.02</v>
      </c>
      <c r="I46" s="1">
        <f>$D$14</f>
        <v>0.02</v>
      </c>
      <c r="J46" s="1">
        <f>$D$14</f>
        <v>0.02</v>
      </c>
      <c r="K46" s="5"/>
      <c r="L46" s="1">
        <f>$D$14</f>
        <v>0.02</v>
      </c>
      <c r="M46" s="1">
        <f>$D$14</f>
        <v>0.02</v>
      </c>
      <c r="N46" s="1">
        <f>$D$14</f>
        <v>0.02</v>
      </c>
    </row>
    <row r="47" spans="1:14" ht="12.75">
      <c r="A47" t="s">
        <v>3</v>
      </c>
      <c r="D47" s="17">
        <f>(D40+D45)*(1-D46)</f>
        <v>735</v>
      </c>
      <c r="E47" s="17">
        <f>(E40+E45)*(1-E46)</f>
        <v>735</v>
      </c>
      <c r="F47" s="17">
        <f>(F40+F45)*(1-F46)</f>
        <v>735</v>
      </c>
      <c r="G47" s="32"/>
      <c r="H47">
        <f>(H40+H45)*(1-H46)</f>
        <v>735</v>
      </c>
      <c r="I47">
        <f>(I40+I45)*(1-I46)</f>
        <v>735</v>
      </c>
      <c r="J47">
        <f>(J40+J45)*(1-J46)</f>
        <v>735</v>
      </c>
      <c r="K47" s="4"/>
      <c r="L47">
        <f>(L40+L45)*(1-L46)</f>
        <v>735</v>
      </c>
      <c r="M47">
        <f>(M40+M45)*(1-M46)</f>
        <v>735</v>
      </c>
      <c r="N47">
        <f>(N40+N45)*(1-N46)</f>
        <v>735</v>
      </c>
    </row>
    <row r="48" spans="1:14" ht="14.25">
      <c r="A48" t="s">
        <v>16</v>
      </c>
      <c r="D48" s="18">
        <f>D43*D45</f>
        <v>140</v>
      </c>
      <c r="E48" s="18">
        <f>E43*E45</f>
        <v>140</v>
      </c>
      <c r="F48" s="18">
        <f>F43*F45</f>
        <v>140</v>
      </c>
      <c r="G48" s="39"/>
      <c r="H48" s="2">
        <f>H43*H45</f>
        <v>160</v>
      </c>
      <c r="I48" s="2">
        <f>I43*I45</f>
        <v>160</v>
      </c>
      <c r="J48" s="2">
        <f>J43*J45</f>
        <v>160</v>
      </c>
      <c r="K48" s="3"/>
      <c r="L48" s="2">
        <f>L43*L45</f>
        <v>180</v>
      </c>
      <c r="M48" s="2">
        <f>M43*M45</f>
        <v>180</v>
      </c>
      <c r="N48" s="2">
        <f>N43*N45</f>
        <v>180</v>
      </c>
    </row>
    <row r="49" spans="1:14" ht="12.75">
      <c r="A49" t="s">
        <v>18</v>
      </c>
      <c r="D49" s="18">
        <f>$D$17</f>
        <v>25</v>
      </c>
      <c r="E49" s="18">
        <f>$E$17</f>
        <v>50</v>
      </c>
      <c r="F49" s="18">
        <f>$F$17</f>
        <v>75</v>
      </c>
      <c r="G49" s="39"/>
      <c r="H49" s="12">
        <f>$D$17</f>
        <v>25</v>
      </c>
      <c r="I49" s="12">
        <f>$E$17</f>
        <v>50</v>
      </c>
      <c r="J49" s="12">
        <f>$F$17</f>
        <v>75</v>
      </c>
      <c r="K49" s="3"/>
      <c r="L49" s="12">
        <f>$D$17</f>
        <v>25</v>
      </c>
      <c r="M49" s="12">
        <f>$E$17</f>
        <v>50</v>
      </c>
      <c r="N49" s="12">
        <f>$F$17</f>
        <v>75</v>
      </c>
    </row>
    <row r="50" spans="1:14" ht="14.25">
      <c r="A50" t="s">
        <v>15</v>
      </c>
      <c r="D50" s="18">
        <f>D18</f>
        <v>707.5</v>
      </c>
      <c r="E50" s="18">
        <f>E18</f>
        <v>732.5</v>
      </c>
      <c r="F50" s="18">
        <f>F18</f>
        <v>757.5</v>
      </c>
      <c r="G50" s="39"/>
      <c r="H50" s="2">
        <f>H18</f>
        <v>727.5</v>
      </c>
      <c r="I50" s="2">
        <f>I18</f>
        <v>752.5</v>
      </c>
      <c r="J50" s="2">
        <f>J18</f>
        <v>777.5</v>
      </c>
      <c r="K50" s="3"/>
      <c r="L50" s="2">
        <f>L18</f>
        <v>747.5</v>
      </c>
      <c r="M50" s="2">
        <f>M18</f>
        <v>772.5</v>
      </c>
      <c r="N50" s="2">
        <f>N18</f>
        <v>797.5</v>
      </c>
    </row>
    <row r="51" spans="4:14" ht="12.75">
      <c r="D51" s="18"/>
      <c r="E51" s="18"/>
      <c r="F51" s="18"/>
      <c r="G51" s="39"/>
      <c r="H51" s="2"/>
      <c r="I51" s="2"/>
      <c r="J51" s="2"/>
      <c r="K51" s="3"/>
      <c r="L51" s="2"/>
      <c r="M51" s="2"/>
      <c r="N51" s="2"/>
    </row>
    <row r="52" spans="1:14" ht="12.75">
      <c r="A52" t="s">
        <v>19</v>
      </c>
      <c r="D52" s="18">
        <f>D21</f>
        <v>95</v>
      </c>
      <c r="E52" s="18">
        <f>E21</f>
        <v>95</v>
      </c>
      <c r="F52" s="18">
        <f>F21</f>
        <v>95</v>
      </c>
      <c r="G52" s="39"/>
      <c r="H52" s="2">
        <f>H21</f>
        <v>95</v>
      </c>
      <c r="I52" s="2">
        <f>I21</f>
        <v>95</v>
      </c>
      <c r="J52" s="2">
        <f>J21</f>
        <v>95</v>
      </c>
      <c r="K52" s="3"/>
      <c r="L52" s="2">
        <f>L21</f>
        <v>95</v>
      </c>
      <c r="M52" s="2">
        <f>M21</f>
        <v>95</v>
      </c>
      <c r="N52" s="2">
        <f>N21</f>
        <v>95</v>
      </c>
    </row>
    <row r="53" spans="4:14" ht="12.75">
      <c r="D53" s="18"/>
      <c r="E53" s="18"/>
      <c r="F53" s="18"/>
      <c r="G53" s="39"/>
      <c r="H53" s="2"/>
      <c r="I53" s="2"/>
      <c r="J53" s="2"/>
      <c r="K53" s="3"/>
      <c r="L53" s="2"/>
      <c r="M53" s="2"/>
      <c r="N53" s="2"/>
    </row>
    <row r="54" spans="1:14" ht="14.25">
      <c r="A54" t="s">
        <v>17</v>
      </c>
      <c r="D54" s="18">
        <f>D33</f>
        <v>146.37545217221137</v>
      </c>
      <c r="E54" s="18">
        <f>E33</f>
        <v>139.23533475538161</v>
      </c>
      <c r="F54" s="18">
        <f>F33</f>
        <v>132.09521733855186</v>
      </c>
      <c r="G54" s="39"/>
      <c r="H54" s="12">
        <f>H33</f>
        <v>140.66335823874755</v>
      </c>
      <c r="I54" s="12">
        <f>I33</f>
        <v>133.5232408219178</v>
      </c>
      <c r="J54" s="12">
        <f>J33</f>
        <v>126.38312340508807</v>
      </c>
      <c r="K54" s="20"/>
      <c r="L54" s="12">
        <f>L33</f>
        <v>134.95126430528376</v>
      </c>
      <c r="M54" s="12">
        <f>M33</f>
        <v>127.81114688845402</v>
      </c>
      <c r="N54" s="12">
        <f>N33</f>
        <v>120.67102947162427</v>
      </c>
    </row>
    <row r="55" spans="4:14" ht="12.75">
      <c r="D55" s="35"/>
      <c r="E55" s="35"/>
      <c r="F55" s="35"/>
      <c r="G55" s="36"/>
      <c r="H55" s="13"/>
      <c r="I55" s="13"/>
      <c r="J55" s="13"/>
      <c r="K55" s="16"/>
      <c r="L55" s="13"/>
      <c r="M55" s="13"/>
      <c r="N55" s="13"/>
    </row>
    <row r="56" spans="1:14" ht="14.25">
      <c r="A56" t="s">
        <v>21</v>
      </c>
      <c r="D56" s="18">
        <f>$D$8*D54*0.01</f>
        <v>512.3140826027399</v>
      </c>
      <c r="E56" s="18">
        <f>$D$8*E54*0.01</f>
        <v>487.3236716438356</v>
      </c>
      <c r="F56" s="18">
        <f>$D$8*F54*0.01</f>
        <v>462.33326068493153</v>
      </c>
      <c r="G56" s="39"/>
      <c r="H56" s="12">
        <f>$D$8*H54*0.01</f>
        <v>492.3217538356164</v>
      </c>
      <c r="I56" s="12">
        <f>$D$8*I54*0.01</f>
        <v>467.3313428767123</v>
      </c>
      <c r="J56" s="12">
        <f>$D$8*J54*0.01</f>
        <v>442.3409319178083</v>
      </c>
      <c r="K56" s="20"/>
      <c r="L56" s="12">
        <f>$D$8*L54*0.01</f>
        <v>472.32942506849315</v>
      </c>
      <c r="M56" s="12">
        <f>$D$8*M54*0.01</f>
        <v>447.3390141095891</v>
      </c>
      <c r="N56" s="12">
        <f>$D$8*N54*0.01</f>
        <v>422.34860315068494</v>
      </c>
    </row>
    <row r="57" s="7" customFormat="1" ht="12.75"/>
    <row r="58" s="8" customFormat="1" ht="14.25">
      <c r="A58" s="11" t="s">
        <v>12</v>
      </c>
    </row>
    <row r="59" s="8" customFormat="1" ht="12.75">
      <c r="A59" s="14" t="s">
        <v>11</v>
      </c>
    </row>
    <row r="60" s="8" customFormat="1" ht="14.25">
      <c r="A60" s="11" t="s">
        <v>13</v>
      </c>
    </row>
    <row r="61" ht="14.25">
      <c r="A61" s="11" t="s">
        <v>20</v>
      </c>
    </row>
  </sheetData>
  <printOptions/>
  <pageMargins left="0.75" right="0.75" top="1" bottom="1" header="0.5" footer="0.5"/>
  <pageSetup fitToHeight="1" fitToWidth="1"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"/>
  <sheetViews>
    <sheetView tabSelected="1" workbookViewId="0" topLeftCell="A29">
      <selection activeCell="D51" sqref="D51"/>
    </sheetView>
  </sheetViews>
  <sheetFormatPr defaultColWidth="9.140625" defaultRowHeight="12.75"/>
  <cols>
    <col min="3" max="3" width="8.28125" style="0" customWidth="1"/>
    <col min="4" max="6" width="7.7109375" style="0" customWidth="1"/>
    <col min="7" max="7" width="2.7109375" style="0" customWidth="1"/>
    <col min="8" max="10" width="7.7109375" style="0" customWidth="1"/>
    <col min="11" max="11" width="2.7109375" style="0" customWidth="1"/>
    <col min="12" max="14" width="7.7109375" style="0" customWidth="1"/>
  </cols>
  <sheetData>
    <row r="2" spans="1:6" ht="18">
      <c r="A2" s="21" t="s">
        <v>31</v>
      </c>
      <c r="B2" s="22"/>
      <c r="C2" s="22"/>
      <c r="D2" s="22"/>
      <c r="E2" s="22"/>
      <c r="F2" s="22"/>
    </row>
    <row r="5" spans="1:10" ht="15.75">
      <c r="A5" s="23" t="s">
        <v>22</v>
      </c>
      <c r="B5" s="22"/>
      <c r="C5" s="22"/>
      <c r="D5" s="22"/>
      <c r="E5" s="22"/>
      <c r="F5" s="22"/>
      <c r="G5" s="22"/>
      <c r="H5" s="22"/>
      <c r="I5" s="22"/>
      <c r="J5" s="22"/>
    </row>
    <row r="7" spans="1:6" ht="12.75">
      <c r="A7" t="s">
        <v>24</v>
      </c>
      <c r="D7" s="24">
        <v>0.07</v>
      </c>
      <c r="E7" s="25"/>
      <c r="F7" s="25"/>
    </row>
    <row r="8" spans="1:6" ht="12.75">
      <c r="A8" t="s">
        <v>0</v>
      </c>
      <c r="D8" s="26">
        <v>350</v>
      </c>
      <c r="E8" s="25"/>
      <c r="F8" s="25"/>
    </row>
    <row r="9" spans="1:6" ht="12.75">
      <c r="A9" t="s">
        <v>9</v>
      </c>
      <c r="D9" s="26">
        <v>200</v>
      </c>
      <c r="E9" s="25"/>
      <c r="F9" s="25"/>
    </row>
    <row r="10" spans="1:6" ht="12.75">
      <c r="A10" t="s">
        <v>10</v>
      </c>
      <c r="D10" s="27">
        <v>2</v>
      </c>
      <c r="E10" s="25"/>
      <c r="F10" s="25"/>
    </row>
    <row r="11" spans="1:6" ht="14.25">
      <c r="A11" t="s">
        <v>14</v>
      </c>
      <c r="D11" s="28">
        <v>0.35</v>
      </c>
      <c r="E11" s="28">
        <v>0.4</v>
      </c>
      <c r="F11" s="28">
        <v>0.45</v>
      </c>
    </row>
    <row r="12" spans="1:6" ht="12.75">
      <c r="A12" t="s">
        <v>1</v>
      </c>
      <c r="D12" s="29">
        <v>0.03</v>
      </c>
      <c r="E12" s="25"/>
      <c r="F12" s="25"/>
    </row>
    <row r="13" spans="1:4" ht="12.75">
      <c r="A13" t="s">
        <v>8</v>
      </c>
      <c r="D13">
        <f>D9*D10</f>
        <v>400</v>
      </c>
    </row>
    <row r="14" spans="1:4" ht="12.75">
      <c r="A14" t="s">
        <v>2</v>
      </c>
      <c r="D14" s="29">
        <v>0.02</v>
      </c>
    </row>
    <row r="15" spans="1:4" ht="12.75">
      <c r="A15" t="s">
        <v>3</v>
      </c>
      <c r="D15">
        <f>(D8+D13)*(1-D14)</f>
        <v>735</v>
      </c>
    </row>
    <row r="16" spans="1:14" ht="14.25">
      <c r="A16" t="s">
        <v>16</v>
      </c>
      <c r="D16" s="2">
        <f>D48</f>
        <v>140</v>
      </c>
      <c r="E16" s="2">
        <f>E48</f>
        <v>140</v>
      </c>
      <c r="F16" s="2">
        <f>F48</f>
        <v>140</v>
      </c>
      <c r="G16" s="17"/>
      <c r="H16" s="2">
        <f>H48</f>
        <v>160</v>
      </c>
      <c r="I16" s="2">
        <f>I48</f>
        <v>160</v>
      </c>
      <c r="J16" s="2">
        <f>J48</f>
        <v>160</v>
      </c>
      <c r="K16" s="2"/>
      <c r="L16" s="2">
        <f>L48</f>
        <v>180</v>
      </c>
      <c r="M16" s="2">
        <f>M48</f>
        <v>180</v>
      </c>
      <c r="N16" s="2">
        <f>N48</f>
        <v>180</v>
      </c>
    </row>
    <row r="17" spans="1:14" ht="12.75">
      <c r="A17" t="s">
        <v>18</v>
      </c>
      <c r="D17" s="30">
        <v>25</v>
      </c>
      <c r="E17" s="30">
        <v>50</v>
      </c>
      <c r="F17" s="30">
        <v>75</v>
      </c>
      <c r="H17" s="2">
        <f>D17</f>
        <v>25</v>
      </c>
      <c r="I17" s="2">
        <f>E17</f>
        <v>50</v>
      </c>
      <c r="J17" s="2">
        <f>F17</f>
        <v>75</v>
      </c>
      <c r="L17" s="2">
        <f>D17</f>
        <v>25</v>
      </c>
      <c r="M17" s="2">
        <f>E17</f>
        <v>50</v>
      </c>
      <c r="N17" s="2">
        <f>F17</f>
        <v>75</v>
      </c>
    </row>
    <row r="18" spans="1:14" ht="14.25">
      <c r="A18" t="s">
        <v>15</v>
      </c>
      <c r="D18" s="2">
        <f>D27+D16+D17</f>
        <v>707.5</v>
      </c>
      <c r="E18" s="2">
        <f aca="true" t="shared" si="0" ref="E18:N18">E27+E16+E17</f>
        <v>732.5</v>
      </c>
      <c r="F18" s="2">
        <f t="shared" si="0"/>
        <v>757.5</v>
      </c>
      <c r="G18" s="2"/>
      <c r="H18" s="2">
        <f t="shared" si="0"/>
        <v>727.5</v>
      </c>
      <c r="I18" s="2">
        <f t="shared" si="0"/>
        <v>752.5</v>
      </c>
      <c r="J18" s="2">
        <f t="shared" si="0"/>
        <v>777.5</v>
      </c>
      <c r="K18" s="2"/>
      <c r="L18" s="2">
        <f t="shared" si="0"/>
        <v>747.5</v>
      </c>
      <c r="M18" s="2">
        <f t="shared" si="0"/>
        <v>772.5</v>
      </c>
      <c r="N18" s="2">
        <f t="shared" si="0"/>
        <v>797.5</v>
      </c>
    </row>
    <row r="19" spans="1:14" ht="12.75">
      <c r="A19" t="s">
        <v>25</v>
      </c>
      <c r="D19" s="30">
        <v>98</v>
      </c>
      <c r="E19" s="2">
        <f>$D$19</f>
        <v>98</v>
      </c>
      <c r="F19" s="2">
        <f aca="true" t="shared" si="1" ref="F19:N19">$D$19</f>
        <v>98</v>
      </c>
      <c r="G19" s="2"/>
      <c r="H19" s="2">
        <f t="shared" si="1"/>
        <v>98</v>
      </c>
      <c r="I19" s="2">
        <f t="shared" si="1"/>
        <v>98</v>
      </c>
      <c r="J19" s="2">
        <f t="shared" si="1"/>
        <v>98</v>
      </c>
      <c r="K19" s="2"/>
      <c r="L19" s="2">
        <f t="shared" si="1"/>
        <v>98</v>
      </c>
      <c r="M19" s="2">
        <f t="shared" si="1"/>
        <v>98</v>
      </c>
      <c r="N19" s="2">
        <f t="shared" si="1"/>
        <v>98</v>
      </c>
    </row>
    <row r="20" spans="1:14" ht="12.75">
      <c r="A20" t="s">
        <v>26</v>
      </c>
      <c r="D20" s="30">
        <v>-3</v>
      </c>
      <c r="E20" s="2">
        <f>$D$20</f>
        <v>-3</v>
      </c>
      <c r="F20" s="2">
        <f aca="true" t="shared" si="2" ref="F20:N20">$D$20</f>
        <v>-3</v>
      </c>
      <c r="G20" s="2"/>
      <c r="H20" s="2">
        <f t="shared" si="2"/>
        <v>-3</v>
      </c>
      <c r="I20" s="2">
        <f t="shared" si="2"/>
        <v>-3</v>
      </c>
      <c r="J20" s="2">
        <f t="shared" si="2"/>
        <v>-3</v>
      </c>
      <c r="K20" s="2"/>
      <c r="L20" s="2">
        <f t="shared" si="2"/>
        <v>-3</v>
      </c>
      <c r="M20" s="2">
        <f t="shared" si="2"/>
        <v>-3</v>
      </c>
      <c r="N20" s="2">
        <f t="shared" si="2"/>
        <v>-3</v>
      </c>
    </row>
    <row r="21" spans="1:14" ht="12.75">
      <c r="A21" t="s">
        <v>27</v>
      </c>
      <c r="D21" s="18">
        <f>D19+D20</f>
        <v>95</v>
      </c>
      <c r="E21" s="2">
        <f>$D$21</f>
        <v>95</v>
      </c>
      <c r="F21" s="2">
        <f aca="true" t="shared" si="3" ref="F21:N21">$D$21</f>
        <v>95</v>
      </c>
      <c r="G21" s="2"/>
      <c r="H21" s="2">
        <f t="shared" si="3"/>
        <v>95</v>
      </c>
      <c r="I21" s="2">
        <f t="shared" si="3"/>
        <v>95</v>
      </c>
      <c r="J21" s="2">
        <f t="shared" si="3"/>
        <v>95</v>
      </c>
      <c r="K21" s="2"/>
      <c r="L21" s="2">
        <f t="shared" si="3"/>
        <v>95</v>
      </c>
      <c r="M21" s="2">
        <f t="shared" si="3"/>
        <v>95</v>
      </c>
      <c r="N21" s="2">
        <f t="shared" si="3"/>
        <v>95</v>
      </c>
    </row>
    <row r="22" spans="1:14" ht="12.75">
      <c r="A22" t="s">
        <v>28</v>
      </c>
      <c r="D22" s="18">
        <f>$D$15*$D$21*0.01</f>
        <v>698.25</v>
      </c>
      <c r="E22" s="18">
        <f aca="true" t="shared" si="4" ref="E22:N22">$D$15*$D$21*0.01</f>
        <v>698.25</v>
      </c>
      <c r="F22" s="18">
        <f t="shared" si="4"/>
        <v>698.25</v>
      </c>
      <c r="G22" s="18"/>
      <c r="H22" s="18">
        <f t="shared" si="4"/>
        <v>698.25</v>
      </c>
      <c r="I22" s="18">
        <f t="shared" si="4"/>
        <v>698.25</v>
      </c>
      <c r="J22" s="18">
        <f t="shared" si="4"/>
        <v>698.25</v>
      </c>
      <c r="K22" s="18"/>
      <c r="L22" s="18">
        <f t="shared" si="4"/>
        <v>698.25</v>
      </c>
      <c r="M22" s="18">
        <f t="shared" si="4"/>
        <v>698.25</v>
      </c>
      <c r="N22" s="18">
        <f t="shared" si="4"/>
        <v>698.25</v>
      </c>
    </row>
    <row r="23" spans="1:14" ht="12.75">
      <c r="A23" t="s">
        <v>30</v>
      </c>
      <c r="C23" s="17"/>
      <c r="D23" s="18">
        <f>$D$22*(1-$D$12)</f>
        <v>677.3025</v>
      </c>
      <c r="E23" s="18">
        <f aca="true" t="shared" si="5" ref="E23:N23">$D$22*(1-$D$12)</f>
        <v>677.3025</v>
      </c>
      <c r="F23" s="18">
        <f t="shared" si="5"/>
        <v>677.3025</v>
      </c>
      <c r="G23" s="18"/>
      <c r="H23" s="18">
        <f t="shared" si="5"/>
        <v>677.3025</v>
      </c>
      <c r="I23" s="18">
        <f t="shared" si="5"/>
        <v>677.3025</v>
      </c>
      <c r="J23" s="18">
        <f t="shared" si="5"/>
        <v>677.3025</v>
      </c>
      <c r="K23" s="18"/>
      <c r="L23" s="18">
        <f t="shared" si="5"/>
        <v>677.3025</v>
      </c>
      <c r="M23" s="18">
        <f t="shared" si="5"/>
        <v>677.3025</v>
      </c>
      <c r="N23" s="18">
        <f t="shared" si="5"/>
        <v>677.3025</v>
      </c>
    </row>
    <row r="24" spans="3:14" ht="12.75">
      <c r="C24" s="17"/>
      <c r="D24" s="18"/>
      <c r="E24" s="18"/>
      <c r="F24" s="18"/>
      <c r="G24" s="2"/>
      <c r="H24" s="2"/>
      <c r="I24" s="2"/>
      <c r="J24" s="2"/>
      <c r="K24" s="2"/>
      <c r="L24" s="2"/>
      <c r="M24" s="2"/>
      <c r="N24" s="2"/>
    </row>
    <row r="25" spans="3:14" ht="12.75">
      <c r="C25" s="17"/>
      <c r="D25" s="18"/>
      <c r="E25" s="18"/>
      <c r="F25" s="18"/>
      <c r="G25" s="2"/>
      <c r="H25" s="2"/>
      <c r="I25" s="2"/>
      <c r="J25" s="2"/>
      <c r="K25" s="2"/>
      <c r="L25" s="2"/>
      <c r="M25" s="2"/>
      <c r="N25" s="2"/>
    </row>
    <row r="26" ht="12.75">
      <c r="D26" s="18"/>
    </row>
    <row r="27" spans="1:14" ht="12.75">
      <c r="A27" t="s">
        <v>29</v>
      </c>
      <c r="D27" s="18">
        <f>D32*$D$8*0.01</f>
        <v>542.5</v>
      </c>
      <c r="E27" s="18">
        <f>E32*$D$8*0.01</f>
        <v>542.5</v>
      </c>
      <c r="F27" s="18">
        <f>F32*$D$8*0.01</f>
        <v>542.5</v>
      </c>
      <c r="G27" s="18"/>
      <c r="H27" s="18">
        <f>H32*$D$8*0.01</f>
        <v>542.5</v>
      </c>
      <c r="I27" s="18">
        <f>I32*$D$8*0.01</f>
        <v>542.5</v>
      </c>
      <c r="J27" s="18">
        <f>J32*$D$8*0.01</f>
        <v>542.5</v>
      </c>
      <c r="K27" s="18"/>
      <c r="L27" s="18">
        <f>L32*$D$8*0.01</f>
        <v>542.5</v>
      </c>
      <c r="M27" s="18">
        <f>M32*$D$8*0.01</f>
        <v>542.5</v>
      </c>
      <c r="N27" s="18">
        <f>N32*$D$8*0.01</f>
        <v>542.5</v>
      </c>
    </row>
    <row r="28" spans="4:14" ht="12.7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2.75">
      <c r="A29" t="s">
        <v>23</v>
      </c>
      <c r="D29" s="18">
        <f>D23-D27-D16-D17</f>
        <v>-30.19749999999999</v>
      </c>
      <c r="E29" s="18">
        <f aca="true" t="shared" si="6" ref="E29:N29">E23-E27-E16-E17</f>
        <v>-55.19749999999999</v>
      </c>
      <c r="F29" s="18">
        <f t="shared" si="6"/>
        <v>-80.19749999999999</v>
      </c>
      <c r="G29" s="18"/>
      <c r="H29" s="18">
        <f t="shared" si="6"/>
        <v>-50.19749999999999</v>
      </c>
      <c r="I29" s="18">
        <f t="shared" si="6"/>
        <v>-75.19749999999999</v>
      </c>
      <c r="J29" s="18">
        <f t="shared" si="6"/>
        <v>-100.19749999999999</v>
      </c>
      <c r="K29" s="18"/>
      <c r="L29" s="18">
        <f t="shared" si="6"/>
        <v>-70.19749999999999</v>
      </c>
      <c r="M29" s="18">
        <f t="shared" si="6"/>
        <v>-95.19749999999999</v>
      </c>
      <c r="N29" s="18">
        <f t="shared" si="6"/>
        <v>-120.19749999999999</v>
      </c>
    </row>
    <row r="30" ht="12.75">
      <c r="D30" s="18"/>
    </row>
    <row r="31" ht="12.75">
      <c r="D31" s="2"/>
    </row>
    <row r="32" spans="1:14" ht="12.75">
      <c r="A32" s="31" t="s">
        <v>34</v>
      </c>
      <c r="D32" s="15">
        <v>155</v>
      </c>
      <c r="E32" s="19">
        <f>$D$32</f>
        <v>155</v>
      </c>
      <c r="F32" s="19">
        <f aca="true" t="shared" si="7" ref="F32:N32">$D$32</f>
        <v>155</v>
      </c>
      <c r="G32" s="19"/>
      <c r="H32" s="19">
        <f t="shared" si="7"/>
        <v>155</v>
      </c>
      <c r="I32" s="19">
        <f t="shared" si="7"/>
        <v>155</v>
      </c>
      <c r="J32" s="19">
        <f t="shared" si="7"/>
        <v>155</v>
      </c>
      <c r="K32" s="19"/>
      <c r="L32" s="19">
        <f t="shared" si="7"/>
        <v>155</v>
      </c>
      <c r="M32" s="19">
        <f t="shared" si="7"/>
        <v>155</v>
      </c>
      <c r="N32" s="19">
        <f t="shared" si="7"/>
        <v>155</v>
      </c>
    </row>
    <row r="33" spans="1:14" ht="14.25">
      <c r="A33" t="s">
        <v>33</v>
      </c>
      <c r="D33">
        <f>(D29+D27+(D27*$D$10/365*$D$7)-($D$8*((D29+D27)/$D$8)*$D$10/365*$D$7))/($D$8*0.01)</f>
        <v>146.37545217221137</v>
      </c>
      <c r="E33">
        <f aca="true" t="shared" si="8" ref="E33:N33">(E29+E27+(E27*$D$10/365*$D$7)-($D$8*((E29+E27)/$D$8)*$D$10/365*$D$7))/($D$8*0.01)</f>
        <v>139.23533475538161</v>
      </c>
      <c r="F33">
        <f t="shared" si="8"/>
        <v>132.09521733855186</v>
      </c>
      <c r="G33">
        <f t="shared" si="8"/>
        <v>0</v>
      </c>
      <c r="H33">
        <f t="shared" si="8"/>
        <v>140.66335823874755</v>
      </c>
      <c r="I33">
        <f t="shared" si="8"/>
        <v>133.5232408219178</v>
      </c>
      <c r="J33">
        <f t="shared" si="8"/>
        <v>126.38312340508807</v>
      </c>
      <c r="K33">
        <f t="shared" si="8"/>
        <v>0</v>
      </c>
      <c r="L33">
        <f t="shared" si="8"/>
        <v>134.95126430528376</v>
      </c>
      <c r="M33">
        <f t="shared" si="8"/>
        <v>127.81114688845402</v>
      </c>
      <c r="N33">
        <f t="shared" si="8"/>
        <v>120.67102947162427</v>
      </c>
    </row>
    <row r="37" s="7" customFormat="1" ht="12.75">
      <c r="A37" s="7" t="s">
        <v>32</v>
      </c>
    </row>
    <row r="38" spans="1:13" s="7" customFormat="1" ht="12.75">
      <c r="A38" s="7" t="s">
        <v>7</v>
      </c>
      <c r="E38" s="7" t="s">
        <v>4</v>
      </c>
      <c r="I38" s="7" t="s">
        <v>5</v>
      </c>
      <c r="M38" s="7" t="s">
        <v>6</v>
      </c>
    </row>
    <row r="39" s="8" customFormat="1" ht="12.75"/>
    <row r="40" spans="1:14" ht="12.75">
      <c r="A40" t="s">
        <v>0</v>
      </c>
      <c r="D40">
        <f>$D$8</f>
        <v>350</v>
      </c>
      <c r="E40">
        <f aca="true" t="shared" si="9" ref="E40:N40">$D$8</f>
        <v>350</v>
      </c>
      <c r="F40">
        <f t="shared" si="9"/>
        <v>350</v>
      </c>
      <c r="G40" s="4"/>
      <c r="H40">
        <f t="shared" si="9"/>
        <v>350</v>
      </c>
      <c r="I40">
        <f t="shared" si="9"/>
        <v>350</v>
      </c>
      <c r="J40">
        <f t="shared" si="9"/>
        <v>350</v>
      </c>
      <c r="K40" s="4"/>
      <c r="L40">
        <f t="shared" si="9"/>
        <v>350</v>
      </c>
      <c r="M40">
        <f t="shared" si="9"/>
        <v>350</v>
      </c>
      <c r="N40">
        <f t="shared" si="9"/>
        <v>350</v>
      </c>
    </row>
    <row r="41" spans="1:14" ht="12.75">
      <c r="A41" t="s">
        <v>9</v>
      </c>
      <c r="D41">
        <f>$D$9</f>
        <v>200</v>
      </c>
      <c r="E41">
        <f aca="true" t="shared" si="10" ref="E41:N41">$D$9</f>
        <v>200</v>
      </c>
      <c r="F41">
        <f t="shared" si="10"/>
        <v>200</v>
      </c>
      <c r="G41" s="4"/>
      <c r="H41">
        <f t="shared" si="10"/>
        <v>200</v>
      </c>
      <c r="I41">
        <f t="shared" si="10"/>
        <v>200</v>
      </c>
      <c r="J41">
        <f t="shared" si="10"/>
        <v>200</v>
      </c>
      <c r="K41" s="4"/>
      <c r="L41">
        <f t="shared" si="10"/>
        <v>200</v>
      </c>
      <c r="M41">
        <f t="shared" si="10"/>
        <v>200</v>
      </c>
      <c r="N41">
        <f t="shared" si="10"/>
        <v>200</v>
      </c>
    </row>
    <row r="42" spans="1:14" ht="12.75">
      <c r="A42" t="s">
        <v>10</v>
      </c>
      <c r="D42" s="9">
        <f>$D$10</f>
        <v>2</v>
      </c>
      <c r="E42" s="9">
        <f aca="true" t="shared" si="11" ref="E42:N42">$D$10</f>
        <v>2</v>
      </c>
      <c r="F42" s="9">
        <f t="shared" si="11"/>
        <v>2</v>
      </c>
      <c r="G42" s="10"/>
      <c r="H42" s="9">
        <f t="shared" si="11"/>
        <v>2</v>
      </c>
      <c r="I42" s="9">
        <f t="shared" si="11"/>
        <v>2</v>
      </c>
      <c r="J42" s="9">
        <f t="shared" si="11"/>
        <v>2</v>
      </c>
      <c r="K42" s="10"/>
      <c r="L42" s="9">
        <f t="shared" si="11"/>
        <v>2</v>
      </c>
      <c r="M42" s="9">
        <f t="shared" si="11"/>
        <v>2</v>
      </c>
      <c r="N42" s="9">
        <f t="shared" si="11"/>
        <v>2</v>
      </c>
    </row>
    <row r="43" spans="1:14" ht="14.25">
      <c r="A43" t="s">
        <v>14</v>
      </c>
      <c r="D43" s="13">
        <f>$D$11</f>
        <v>0.35</v>
      </c>
      <c r="E43" s="13">
        <f>$D$11</f>
        <v>0.35</v>
      </c>
      <c r="F43" s="13">
        <f>$D$11</f>
        <v>0.35</v>
      </c>
      <c r="G43" s="6"/>
      <c r="H43" s="13">
        <f>$E$11</f>
        <v>0.4</v>
      </c>
      <c r="I43" s="13">
        <f>$E$11</f>
        <v>0.4</v>
      </c>
      <c r="J43" s="13">
        <f>$E$11</f>
        <v>0.4</v>
      </c>
      <c r="K43" s="6"/>
      <c r="L43" s="13">
        <f>$F$11</f>
        <v>0.45</v>
      </c>
      <c r="M43" s="13">
        <f>$F$11</f>
        <v>0.45</v>
      </c>
      <c r="N43" s="13">
        <f>$F$11</f>
        <v>0.45</v>
      </c>
    </row>
    <row r="44" spans="1:14" ht="12.75">
      <c r="A44" t="s">
        <v>1</v>
      </c>
      <c r="D44" s="1">
        <f>$D$12</f>
        <v>0.03</v>
      </c>
      <c r="E44" s="1">
        <f aca="true" t="shared" si="12" ref="E44:N44">$D$12</f>
        <v>0.03</v>
      </c>
      <c r="F44" s="1">
        <f t="shared" si="12"/>
        <v>0.03</v>
      </c>
      <c r="G44" s="5"/>
      <c r="H44" s="1">
        <f t="shared" si="12"/>
        <v>0.03</v>
      </c>
      <c r="I44" s="1">
        <f t="shared" si="12"/>
        <v>0.03</v>
      </c>
      <c r="J44" s="1">
        <f t="shared" si="12"/>
        <v>0.03</v>
      </c>
      <c r="K44" s="5"/>
      <c r="L44" s="1">
        <f t="shared" si="12"/>
        <v>0.03</v>
      </c>
      <c r="M44" s="1">
        <f t="shared" si="12"/>
        <v>0.03</v>
      </c>
      <c r="N44" s="1">
        <f t="shared" si="12"/>
        <v>0.03</v>
      </c>
    </row>
    <row r="45" spans="1:14" ht="12.75">
      <c r="A45" t="s">
        <v>8</v>
      </c>
      <c r="D45">
        <f>D41*D42</f>
        <v>400</v>
      </c>
      <c r="E45">
        <f aca="true" t="shared" si="13" ref="E45:N45">E41*E42</f>
        <v>400</v>
      </c>
      <c r="F45">
        <f t="shared" si="13"/>
        <v>400</v>
      </c>
      <c r="G45" s="4"/>
      <c r="H45">
        <f t="shared" si="13"/>
        <v>400</v>
      </c>
      <c r="I45">
        <f t="shared" si="13"/>
        <v>400</v>
      </c>
      <c r="J45">
        <f t="shared" si="13"/>
        <v>400</v>
      </c>
      <c r="K45" s="4"/>
      <c r="L45">
        <f t="shared" si="13"/>
        <v>400</v>
      </c>
      <c r="M45">
        <f t="shared" si="13"/>
        <v>400</v>
      </c>
      <c r="N45">
        <f t="shared" si="13"/>
        <v>400</v>
      </c>
    </row>
    <row r="46" spans="1:14" ht="12.75">
      <c r="A46" t="s">
        <v>2</v>
      </c>
      <c r="D46" s="1">
        <f>$D$14</f>
        <v>0.02</v>
      </c>
      <c r="E46" s="1">
        <f aca="true" t="shared" si="14" ref="E46:N46">$D$14</f>
        <v>0.02</v>
      </c>
      <c r="F46" s="1">
        <f t="shared" si="14"/>
        <v>0.02</v>
      </c>
      <c r="G46" s="5"/>
      <c r="H46" s="1">
        <f t="shared" si="14"/>
        <v>0.02</v>
      </c>
      <c r="I46" s="1">
        <f t="shared" si="14"/>
        <v>0.02</v>
      </c>
      <c r="J46" s="1">
        <f t="shared" si="14"/>
        <v>0.02</v>
      </c>
      <c r="K46" s="5"/>
      <c r="L46" s="1">
        <f t="shared" si="14"/>
        <v>0.02</v>
      </c>
      <c r="M46" s="1">
        <f t="shared" si="14"/>
        <v>0.02</v>
      </c>
      <c r="N46" s="1">
        <f t="shared" si="14"/>
        <v>0.02</v>
      </c>
    </row>
    <row r="47" spans="1:14" ht="12.75">
      <c r="A47" t="s">
        <v>3</v>
      </c>
      <c r="D47">
        <f>(D40+D45)*(1-D46)</f>
        <v>735</v>
      </c>
      <c r="E47">
        <f aca="true" t="shared" si="15" ref="E47:N47">(E40+E45)*(1-E46)</f>
        <v>735</v>
      </c>
      <c r="F47">
        <f t="shared" si="15"/>
        <v>735</v>
      </c>
      <c r="G47" s="4"/>
      <c r="H47">
        <f t="shared" si="15"/>
        <v>735</v>
      </c>
      <c r="I47">
        <f t="shared" si="15"/>
        <v>735</v>
      </c>
      <c r="J47">
        <f t="shared" si="15"/>
        <v>735</v>
      </c>
      <c r="K47" s="4"/>
      <c r="L47">
        <f t="shared" si="15"/>
        <v>735</v>
      </c>
      <c r="M47">
        <f t="shared" si="15"/>
        <v>735</v>
      </c>
      <c r="N47">
        <f t="shared" si="15"/>
        <v>735</v>
      </c>
    </row>
    <row r="48" spans="1:14" ht="14.25">
      <c r="A48" t="s">
        <v>16</v>
      </c>
      <c r="D48" s="2">
        <f>D43*D45</f>
        <v>140</v>
      </c>
      <c r="E48" s="2">
        <f aca="true" t="shared" si="16" ref="E48:N48">E43*E45</f>
        <v>140</v>
      </c>
      <c r="F48" s="2">
        <f t="shared" si="16"/>
        <v>140</v>
      </c>
      <c r="G48" s="3"/>
      <c r="H48" s="2">
        <f t="shared" si="16"/>
        <v>160</v>
      </c>
      <c r="I48" s="2">
        <f t="shared" si="16"/>
        <v>160</v>
      </c>
      <c r="J48" s="2">
        <f t="shared" si="16"/>
        <v>160</v>
      </c>
      <c r="K48" s="3"/>
      <c r="L48" s="2">
        <f t="shared" si="16"/>
        <v>180</v>
      </c>
      <c r="M48" s="2">
        <f t="shared" si="16"/>
        <v>180</v>
      </c>
      <c r="N48" s="2">
        <f t="shared" si="16"/>
        <v>180</v>
      </c>
    </row>
    <row r="49" spans="1:14" ht="12.75">
      <c r="A49" t="s">
        <v>18</v>
      </c>
      <c r="D49" s="12">
        <f>$D$17</f>
        <v>25</v>
      </c>
      <c r="E49" s="12">
        <f>$E$17</f>
        <v>50</v>
      </c>
      <c r="F49" s="12">
        <f>$F$17</f>
        <v>75</v>
      </c>
      <c r="G49" s="3"/>
      <c r="H49" s="12">
        <f>$D$17</f>
        <v>25</v>
      </c>
      <c r="I49" s="12">
        <f>$E$17</f>
        <v>50</v>
      </c>
      <c r="J49" s="12">
        <f>$F$17</f>
        <v>75</v>
      </c>
      <c r="K49" s="3"/>
      <c r="L49" s="12">
        <f>$D$17</f>
        <v>25</v>
      </c>
      <c r="M49" s="12">
        <f>$E$17</f>
        <v>50</v>
      </c>
      <c r="N49" s="12">
        <f>$F$17</f>
        <v>75</v>
      </c>
    </row>
    <row r="50" spans="1:14" ht="14.25">
      <c r="A50" t="s">
        <v>15</v>
      </c>
      <c r="D50" s="2">
        <f>D18</f>
        <v>707.5</v>
      </c>
      <c r="E50" s="2">
        <f aca="true" t="shared" si="17" ref="E50:N50">E18</f>
        <v>732.5</v>
      </c>
      <c r="F50" s="2">
        <f t="shared" si="17"/>
        <v>757.5</v>
      </c>
      <c r="G50" s="3"/>
      <c r="H50" s="2">
        <f t="shared" si="17"/>
        <v>727.5</v>
      </c>
      <c r="I50" s="2">
        <f t="shared" si="17"/>
        <v>752.5</v>
      </c>
      <c r="J50" s="2">
        <f t="shared" si="17"/>
        <v>777.5</v>
      </c>
      <c r="K50" s="3"/>
      <c r="L50" s="2">
        <f t="shared" si="17"/>
        <v>747.5</v>
      </c>
      <c r="M50" s="2">
        <f t="shared" si="17"/>
        <v>772.5</v>
      </c>
      <c r="N50" s="2">
        <f t="shared" si="17"/>
        <v>797.5</v>
      </c>
    </row>
    <row r="51" spans="4:14" ht="12.75">
      <c r="D51" s="2"/>
      <c r="E51" s="2"/>
      <c r="F51" s="2"/>
      <c r="G51" s="3"/>
      <c r="H51" s="2"/>
      <c r="I51" s="2"/>
      <c r="J51" s="2"/>
      <c r="K51" s="3"/>
      <c r="L51" s="2"/>
      <c r="M51" s="2"/>
      <c r="N51" s="2"/>
    </row>
    <row r="52" spans="1:14" ht="12.75">
      <c r="A52" t="s">
        <v>19</v>
      </c>
      <c r="D52" s="2">
        <f>D21</f>
        <v>95</v>
      </c>
      <c r="E52" s="2">
        <f aca="true" t="shared" si="18" ref="E52:N52">E21</f>
        <v>95</v>
      </c>
      <c r="F52" s="2">
        <f t="shared" si="18"/>
        <v>95</v>
      </c>
      <c r="G52" s="3"/>
      <c r="H52" s="2">
        <f t="shared" si="18"/>
        <v>95</v>
      </c>
      <c r="I52" s="2">
        <f t="shared" si="18"/>
        <v>95</v>
      </c>
      <c r="J52" s="2">
        <f t="shared" si="18"/>
        <v>95</v>
      </c>
      <c r="K52" s="3"/>
      <c r="L52" s="2">
        <f t="shared" si="18"/>
        <v>95</v>
      </c>
      <c r="M52" s="2">
        <f t="shared" si="18"/>
        <v>95</v>
      </c>
      <c r="N52" s="2">
        <f t="shared" si="18"/>
        <v>95</v>
      </c>
    </row>
    <row r="53" spans="4:14" ht="12.75">
      <c r="D53" s="2"/>
      <c r="E53" s="2"/>
      <c r="F53" s="2"/>
      <c r="G53" s="3"/>
      <c r="H53" s="2"/>
      <c r="I53" s="2"/>
      <c r="J53" s="2"/>
      <c r="K53" s="3"/>
      <c r="L53" s="2"/>
      <c r="M53" s="2"/>
      <c r="N53" s="2"/>
    </row>
    <row r="54" spans="1:14" ht="14.25">
      <c r="A54" t="s">
        <v>17</v>
      </c>
      <c r="D54" s="12">
        <f>D33</f>
        <v>146.37545217221137</v>
      </c>
      <c r="E54" s="12">
        <f aca="true" t="shared" si="19" ref="E54:N54">E33</f>
        <v>139.23533475538161</v>
      </c>
      <c r="F54" s="12">
        <f t="shared" si="19"/>
        <v>132.09521733855186</v>
      </c>
      <c r="G54" s="20"/>
      <c r="H54" s="12">
        <f t="shared" si="19"/>
        <v>140.66335823874755</v>
      </c>
      <c r="I54" s="12">
        <f t="shared" si="19"/>
        <v>133.5232408219178</v>
      </c>
      <c r="J54" s="12">
        <f t="shared" si="19"/>
        <v>126.38312340508807</v>
      </c>
      <c r="K54" s="20"/>
      <c r="L54" s="12">
        <f t="shared" si="19"/>
        <v>134.95126430528376</v>
      </c>
      <c r="M54" s="12">
        <f t="shared" si="19"/>
        <v>127.81114688845402</v>
      </c>
      <c r="N54" s="12">
        <f t="shared" si="19"/>
        <v>120.67102947162427</v>
      </c>
    </row>
    <row r="55" spans="4:14" ht="12.75">
      <c r="D55" s="13"/>
      <c r="E55" s="13"/>
      <c r="F55" s="13"/>
      <c r="G55" s="16"/>
      <c r="H55" s="13"/>
      <c r="I55" s="13"/>
      <c r="J55" s="13"/>
      <c r="K55" s="16"/>
      <c r="L55" s="13"/>
      <c r="M55" s="13"/>
      <c r="N55" s="13"/>
    </row>
    <row r="56" spans="1:14" ht="14.25">
      <c r="A56" t="s">
        <v>21</v>
      </c>
      <c r="D56" s="12">
        <f>$D$8*D54*0.01</f>
        <v>512.3140826027399</v>
      </c>
      <c r="E56" s="12">
        <f aca="true" t="shared" si="20" ref="E56:N56">$D$8*E54*0.01</f>
        <v>487.3236716438356</v>
      </c>
      <c r="F56" s="12">
        <f t="shared" si="20"/>
        <v>462.33326068493153</v>
      </c>
      <c r="G56" s="20"/>
      <c r="H56" s="12">
        <f t="shared" si="20"/>
        <v>492.3217538356164</v>
      </c>
      <c r="I56" s="12">
        <f t="shared" si="20"/>
        <v>467.3313428767123</v>
      </c>
      <c r="J56" s="12">
        <f t="shared" si="20"/>
        <v>442.3409319178083</v>
      </c>
      <c r="K56" s="20"/>
      <c r="L56" s="12">
        <f t="shared" si="20"/>
        <v>472.32942506849315</v>
      </c>
      <c r="M56" s="12">
        <f t="shared" si="20"/>
        <v>447.3390141095891</v>
      </c>
      <c r="N56" s="12">
        <f t="shared" si="20"/>
        <v>422.34860315068494</v>
      </c>
    </row>
    <row r="57" s="7" customFormat="1" ht="12.75"/>
    <row r="58" s="8" customFormat="1" ht="14.25">
      <c r="A58" s="11" t="s">
        <v>12</v>
      </c>
    </row>
    <row r="59" s="8" customFormat="1" ht="12.75">
      <c r="A59" s="14" t="s">
        <v>11</v>
      </c>
    </row>
    <row r="60" s="8" customFormat="1" ht="14.25">
      <c r="A60" s="11" t="s">
        <v>13</v>
      </c>
    </row>
    <row r="61" ht="14.25">
      <c r="A61" s="11" t="s">
        <v>20</v>
      </c>
    </row>
  </sheetData>
  <printOptions/>
  <pageMargins left="0.75" right="0.75" top="1" bottom="1" header="0.5" footer="0.5"/>
  <pageSetup fitToHeight="1" fitToWidth="1" horizontalDpi="1200" verticalDpi="12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Walter Prevatt</dc:creator>
  <cp:keywords/>
  <dc:description/>
  <cp:lastModifiedBy>Your User Name</cp:lastModifiedBy>
  <cp:lastPrinted>2005-08-08T19:55:58Z</cp:lastPrinted>
  <dcterms:created xsi:type="dcterms:W3CDTF">2001-07-25T17:44:18Z</dcterms:created>
  <dcterms:modified xsi:type="dcterms:W3CDTF">2005-08-08T22:05:42Z</dcterms:modified>
  <cp:category/>
  <cp:version/>
  <cp:contentType/>
  <cp:contentStatus/>
</cp:coreProperties>
</file>